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ПЭО\Муниципальные программы\МП по Дорогам 15-36\!!!!!!!!внесение изменений 2026-2028\"/>
    </mc:Choice>
  </mc:AlternateContent>
  <bookViews>
    <workbookView showHorizontalScroll="0" showVerticalScroll="0" showSheetTabs="0" xWindow="0" yWindow="0" windowWidth="28800" windowHeight="11715"/>
  </bookViews>
  <sheets>
    <sheet name="Лист1" sheetId="1" r:id="rId1"/>
  </sheets>
  <definedNames>
    <definedName name="_xlnm._FilterDatabase" localSheetId="0" hidden="1">Лист1!$B$10:$AA$247</definedName>
    <definedName name="_xlnm.Print_Titles" localSheetId="0">Лист1!$10:$10</definedName>
    <definedName name="_xlnm.Print_Area" localSheetId="0">Лист1!$B$2:$AA$247</definedName>
  </definedNames>
  <calcPr calcId="152511"/>
</workbook>
</file>

<file path=xl/calcChain.xml><?xml version="1.0" encoding="utf-8"?>
<calcChain xmlns="http://schemas.openxmlformats.org/spreadsheetml/2006/main">
  <c r="O246" i="1" l="1"/>
  <c r="O245" i="1"/>
  <c r="AA11" i="1" l="1"/>
  <c r="AA12" i="1"/>
  <c r="AA14" i="1"/>
  <c r="AA17" i="1"/>
  <c r="AA18" i="1"/>
  <c r="AA20" i="1"/>
  <c r="AA22" i="1"/>
  <c r="AA24" i="1"/>
  <c r="AA25" i="1"/>
  <c r="AA26" i="1"/>
  <c r="AA27" i="1"/>
  <c r="AA33" i="1"/>
  <c r="AA36" i="1"/>
  <c r="AA39" i="1"/>
  <c r="AA40" i="1"/>
  <c r="AA42" i="1"/>
  <c r="AA45" i="1"/>
  <c r="AA46" i="1"/>
  <c r="AA49" i="1"/>
  <c r="AA51" i="1"/>
  <c r="AA52" i="1"/>
  <c r="AA54" i="1"/>
  <c r="AA57" i="1"/>
  <c r="AA59" i="1"/>
  <c r="AA62" i="1"/>
  <c r="AA64" i="1"/>
  <c r="AA69" i="1"/>
  <c r="AA71" i="1"/>
  <c r="AA73" i="1"/>
  <c r="AA76" i="1"/>
  <c r="AA78" i="1"/>
  <c r="AA80" i="1"/>
  <c r="AA83" i="1"/>
  <c r="AA86" i="1"/>
  <c r="AA89" i="1"/>
  <c r="AA92" i="1"/>
  <c r="AA95" i="1"/>
  <c r="AA98" i="1"/>
  <c r="AA101" i="1"/>
  <c r="AA104" i="1"/>
  <c r="AA107" i="1"/>
  <c r="AA110" i="1"/>
  <c r="AA113" i="1"/>
  <c r="AA116" i="1"/>
  <c r="AA119" i="1"/>
  <c r="AA122" i="1"/>
  <c r="AA125" i="1"/>
  <c r="AA128" i="1"/>
  <c r="AA131" i="1"/>
  <c r="AA134" i="1"/>
  <c r="AA137" i="1"/>
  <c r="AA140" i="1"/>
  <c r="AA143" i="1"/>
  <c r="AA146" i="1"/>
  <c r="AA149" i="1"/>
  <c r="AA152" i="1"/>
  <c r="AA155" i="1"/>
  <c r="AA158" i="1"/>
  <c r="AA161" i="1"/>
  <c r="AA164" i="1"/>
  <c r="AA167" i="1"/>
  <c r="AA170" i="1"/>
  <c r="AA173" i="1"/>
  <c r="AA176" i="1"/>
  <c r="AA179" i="1"/>
  <c r="AA182" i="1"/>
  <c r="AA185" i="1"/>
  <c r="AA188" i="1"/>
  <c r="AA191" i="1"/>
  <c r="AA197" i="1"/>
  <c r="AA203" i="1"/>
  <c r="AA206" i="1"/>
  <c r="AA212" i="1"/>
  <c r="AA215" i="1"/>
  <c r="AA218" i="1"/>
  <c r="AA221" i="1"/>
  <c r="AA224" i="1"/>
  <c r="AA227" i="1"/>
  <c r="AA230" i="1"/>
  <c r="AA233" i="1"/>
  <c r="AA236" i="1"/>
  <c r="AA239" i="1"/>
  <c r="AA242" i="1"/>
  <c r="AA246" i="1"/>
  <c r="R202" i="1" l="1"/>
  <c r="AA200" i="1" s="1"/>
  <c r="R211" i="1"/>
  <c r="Q211" i="1"/>
  <c r="AA209" i="1" s="1"/>
  <c r="P245" i="1" l="1"/>
  <c r="P247" i="1" l="1"/>
  <c r="AA245" i="1"/>
  <c r="AA194" i="1"/>
  <c r="O67" i="1"/>
  <c r="AA66" i="1" s="1"/>
  <c r="O247" i="1" l="1"/>
  <c r="U247" i="1"/>
  <c r="V247" i="1"/>
  <c r="W247" i="1"/>
  <c r="X247" i="1"/>
  <c r="Y247" i="1"/>
  <c r="Z247" i="1"/>
  <c r="AA30" i="1"/>
  <c r="L247" i="1" l="1"/>
  <c r="G247" i="1"/>
  <c r="F247" i="1"/>
  <c r="E247" i="1" l="1"/>
  <c r="G251" i="1" l="1"/>
  <c r="H247" i="1"/>
  <c r="I247" i="1"/>
  <c r="I251" i="1" s="1"/>
  <c r="J247" i="1"/>
  <c r="J251" i="1" s="1"/>
  <c r="K247" i="1"/>
  <c r="M247" i="1"/>
  <c r="N247" i="1"/>
  <c r="Q247" i="1"/>
  <c r="R247" i="1"/>
  <c r="S247" i="1"/>
  <c r="T247" i="1"/>
  <c r="T251" i="1" s="1"/>
  <c r="H249" i="1"/>
  <c r="L251" i="1"/>
  <c r="O249" i="1"/>
  <c r="P249" i="1"/>
  <c r="E251" i="1"/>
  <c r="AA247" i="1"/>
  <c r="H251" i="1" l="1"/>
  <c r="S251" i="1"/>
  <c r="R251" i="1"/>
  <c r="P251" i="1"/>
  <c r="O251" i="1"/>
  <c r="Q251" i="1"/>
  <c r="F251" i="1"/>
  <c r="N251" i="1"/>
  <c r="K251" i="1"/>
  <c r="M251" i="1"/>
  <c r="AA251" i="1" l="1"/>
</calcChain>
</file>

<file path=xl/sharedStrings.xml><?xml version="1.0" encoding="utf-8"?>
<sst xmlns="http://schemas.openxmlformats.org/spreadsheetml/2006/main" count="335" uniqueCount="115">
  <si>
    <t>   № п/п</t>
  </si>
  <si>
    <t>Наименование объекта</t>
  </si>
  <si>
    <t>Этапы реализации объекта</t>
  </si>
  <si>
    <t>Ориентировочная стоимость этапов реализации объекта по годам, тыс. рублей</t>
  </si>
  <si>
    <t>Всего:</t>
  </si>
  <si>
    <t> </t>
  </si>
  <si>
    <t>Реконструкция автомобильной дороги</t>
  </si>
  <si>
    <t>Реконтрукция автомобильной дороги</t>
  </si>
  <si>
    <t>Устройство остановочных площадок</t>
  </si>
  <si>
    <t>Реконструкция подпорной стенки</t>
  </si>
  <si>
    <t>Строительство автомобильной дороги</t>
  </si>
  <si>
    <t>Тротуар по ул.Взлетной</t>
  </si>
  <si>
    <t>Строительство тротуара</t>
  </si>
  <si>
    <t>Строительство автомобильных дорог</t>
  </si>
  <si>
    <t>Остановочные площадки в п.Лесном</t>
  </si>
  <si>
    <t>Строительство тротуаров</t>
  </si>
  <si>
    <t>Мостовой переход через р.Власиху в с.Власиха</t>
  </si>
  <si>
    <t>Реконструкция моста</t>
  </si>
  <si>
    <t>Проведение предпроектных работ, осуществление строительного контроля, прочие работы</t>
  </si>
  <si>
    <t>Итого по объектам:</t>
  </si>
  <si>
    <t>Тротуар по ул.Мамонтова в с.Власиха</t>
  </si>
  <si>
    <t xml:space="preserve">СТРОИТЕЛЬСТВО И РЕКОНСТРУКЦИЯ 
автомобильных дорог, искусственных дорожных сооружений 
</t>
  </si>
  <si>
    <t>Устройство водоотведения на территории п.Плодопитом-ник г.Барнаула</t>
  </si>
  <si>
    <t>Автомобильная дорога по ул.Просторной (устройство тротуара)</t>
  </si>
  <si>
    <t>Автомобильная дорога по ул.Пионеров</t>
  </si>
  <si>
    <t>Автомобильная дорога по ул.Гоголя</t>
  </si>
  <si>
    <t>Автомобильная дорога по ул.Солнечная Поляна, от пр-кта Космонав-тов до ул.Юрина (устройство тротуара)</t>
  </si>
  <si>
    <t>Автомобильная дорога по ул.Власихин-ской, от ул.Шумакова до ул.Попова</t>
  </si>
  <si>
    <t>Автомобильная дорога по б-ру Медиков</t>
  </si>
  <si>
    <t>Автомобильная дорога по пр-кту Ленина (пр-кт Ленина, 25)</t>
  </si>
  <si>
    <t>Автомобильная дорога по ул.Сергея Ускова</t>
  </si>
  <si>
    <t>Автомобильная дорога по ул.Балтийской</t>
  </si>
  <si>
    <t>Автомобильная дорога по ул.Взлетной</t>
  </si>
  <si>
    <t>Автомобильные дороги в п.Лесном</t>
  </si>
  <si>
    <t>Автомобильная дорога от п.Центрального до п.Ягодного</t>
  </si>
  <si>
    <t>Автомобильная дорога по ул.Солнечная Поляна, от Павловского тракта до ул.Энтузиастов</t>
  </si>
  <si>
    <t>Путепровод (трехпролет-ный) по пр-кту Ленина через железнодорож-ные пути</t>
  </si>
  <si>
    <t>Путепровод по пр-кту Калинина через железнодорож-ные пути</t>
  </si>
  <si>
    <t>Автомобильная дорога по ул.Солнечная Поляна, от дома №99 до ул.Взлетной</t>
  </si>
  <si>
    <t>Автомобильная дорога по ул.Сиреневой</t>
  </si>
  <si>
    <t>Автомобильная дорога по ул.280-летия города Барнаула</t>
  </si>
  <si>
    <t>Автомобильная дорога по Малому Павловскому тракту</t>
  </si>
  <si>
    <t>Автомобильная дорога по ул.65 лет Победы</t>
  </si>
  <si>
    <t>Автомобильная дорога по ул.Сергея Семенова</t>
  </si>
  <si>
    <t>Автомобильная дорога по ул.Багряной</t>
  </si>
  <si>
    <t>Подъезд к земельным участкам, расположенным по адресам: г.Барнаул, ул.Панкратова, 60г; г.Барнаул, ул.Панкратова, 60з</t>
  </si>
  <si>
    <t>Реконструкция автомобильной дороги по Павловскому тракту</t>
  </si>
  <si>
    <t>Реконструкция Южного тракта</t>
  </si>
  <si>
    <t>Строительство участка авто-мобильной до-роги, соединя-ющего ул.Карла Маркса и ул.Промышлен-ную, со строительством путепровода через железную дорогу</t>
  </si>
  <si>
    <t>Реконструкция моста через р.Пивоварку по ул.Советской Армии</t>
  </si>
  <si>
    <t>Строительство системы водо-отведения по ул.Просторной, от Павловского тракта до ул.Антона Петрова</t>
  </si>
  <si>
    <t>Государственная экспертиза проектной документации</t>
  </si>
  <si>
    <t>Разработка проектно-сметной документации</t>
  </si>
  <si>
    <t>Корректировка проектно-сметной документации</t>
  </si>
  <si>
    <t>Реконструкция ул.Правый Берег Пруда, от ул.Челюскинцев до здания №94 по ул.Правый Берег Пруда</t>
  </si>
  <si>
    <t>Строительство участка автомобильной дороги, соединяющего ул.Попова и ул.Ковыльную</t>
  </si>
  <si>
    <t>Реконструкция моста через р.Пивоварку по Павловскому тракту</t>
  </si>
  <si>
    <t>Реконструкция ул.Карла Маркса, от бульвара 9 Января до 
ул.8 Марта</t>
  </si>
  <si>
    <t>Строительство сети ливневой канализации вдоль 
ул.8 Марта, от бульвара 
9 Января до ул.Профсоюзов</t>
  </si>
  <si>
    <t>Реконструкция моста через р.Власиху, в районе дома №96б по ул.Сибирской в с.Власиха</t>
  </si>
  <si>
    <t>Автомобильные дороги по ул.Ляпидевского, ул.Нагорной 6-й</t>
  </si>
  <si>
    <t>Строительство проезда к мно-гоквартирному дому по Павловский тракт, 307, к.1</t>
  </si>
  <si>
    <t>Строительство автомобильной дороги ул.Звездной, от ул.Трактовой до СНТ «Колос» и ДНТ «Березовая Роща»</t>
  </si>
  <si>
    <t xml:space="preserve">Приложение 5
к постановлению 
администрации города 
от __________ №_____
</t>
  </si>
  <si>
    <t>Строительство выезда с терри-тории школы в кв.2033 на ул.Попова, устройство парковок на прилегающей территории к школе</t>
  </si>
  <si>
    <t>Автомобильная дорога по 
ул.им. В.Т. Хри-стенко</t>
  </si>
  <si>
    <t>Мост по пр-ду Ташкентскому</t>
  </si>
  <si>
    <t>Реконструкция моста через протоку Талую в мкр.Затон</t>
  </si>
  <si>
    <t>Реконстркуция автомобильной дороги</t>
  </si>
  <si>
    <t>Реконструкция проезда от пр-зда Заводского 9-го до пр-кта Космонавтов</t>
  </si>
  <si>
    <t xml:space="preserve">Приложение 4
к муниципальной программе 
«Развитие дорожно-транспортной системы города Барнаула»
</t>
  </si>
  <si>
    <t>Строительство искусственного дорожного сооружения через р.Пивоварка возле здания №20 по ул.Силикатной</t>
  </si>
  <si>
    <t>Строительство дороги по Павловскому тракту (дублер), от ул.Нестора Козина до ул.Просторной</t>
  </si>
  <si>
    <t>Строительство дороги по ул.Михаила Евдокимова, от Павловского тракта (дублер) до ул.Григория Левина</t>
  </si>
  <si>
    <t>Строительство дороги по ул.Нестора Козина, от Павловского тракта (дублер) до ул.Григория Левина</t>
  </si>
  <si>
    <t>Строительство дороги по ул.Григория Левина, от ул.Нестора Козина до ул.Михаила Евдокимова</t>
  </si>
  <si>
    <t>Строительство дороги по ул.Анатолия Мельникова, от ул.Нестора Козина до ул.Михаила Евдокимова</t>
  </si>
  <si>
    <t>Строительство дороги по ул.Звездная, от Павловского тракта до пр-кта Космонавтов</t>
  </si>
  <si>
    <t>Строительство дороги по ул.Малая Космонавтов, от ул.Попова до ул.Малахова</t>
  </si>
  <si>
    <t>Строительство автомобильных дорог, тротуаров в с.Лебяжье</t>
  </si>
  <si>
    <t>Строительство автомобильных дорог, тротуаров в п.Бельмесево</t>
  </si>
  <si>
    <t>Строительство тротуаров по пр-ду Южному</t>
  </si>
  <si>
    <t xml:space="preserve">Строительство тротуаров, автомобильных дорог в с.Власиха </t>
  </si>
  <si>
    <t>Строительство тротуаров по Павловскому тракту</t>
  </si>
  <si>
    <t>Устройство водоотведения в районе земельного участка №177а по ул.Гущина</t>
  </si>
  <si>
    <t>Строительство автомобильных дорог, тротуаров в п.Новомихайловка</t>
  </si>
  <si>
    <t>Строительство тротуара по четной стороне Павловского тракта на участке от ул.Георгиева до ул.Малахова</t>
  </si>
  <si>
    <t xml:space="preserve">Строительство дороги по ул.Звездная, от ул.Попова до Павловского тракта </t>
  </si>
  <si>
    <t>Строительство автомобильной дороги, от ул.Солнечной Поляны до пр-кта Северный Власихинский</t>
  </si>
  <si>
    <t>Реконструкция автомобильной дороги ул.Глушкова, от ул.Чудненко до ул.Эмилии Алексеевой</t>
  </si>
  <si>
    <t>Реконструкция автомобильной дороги ул.40 лет Октября, от ул.Чеглецова до ул.Эмилии Алексеевой</t>
  </si>
  <si>
    <t>Прочие объекты (нераспределенный остаток средств, экономия от конкурсных процедур, по факту выполнения работ)</t>
  </si>
  <si>
    <r>
      <rPr>
        <sz val="11"/>
        <color rgb="FF000000"/>
        <rFont val="PT Astra Serif"/>
        <family val="1"/>
        <charset val="204"/>
      </rPr>
      <t>Автомобильная дорога по пр-ду Северному Власихинскому,</t>
    </r>
    <r>
      <rPr>
        <sz val="11"/>
        <rFont val="PT Astra Serif"/>
        <family val="1"/>
        <charset val="204"/>
      </rPr>
      <t xml:space="preserve"> </t>
    </r>
    <r>
      <rPr>
        <sz val="11"/>
        <color rgb="FF000000"/>
        <rFont val="PT Astra Serif"/>
        <family val="1"/>
        <charset val="204"/>
      </rPr>
      <t>от ул.Лазурной до ул.Попова</t>
    </r>
  </si>
  <si>
    <r>
      <rPr>
        <sz val="11"/>
        <color rgb="FF000000"/>
        <rFont val="PT Astra Serif"/>
        <family val="1"/>
        <charset val="204"/>
      </rPr>
      <t>Государственная экспертиза</t>
    </r>
    <r>
      <rPr>
        <sz val="11"/>
        <rFont val="PT Astra Serif"/>
        <family val="1"/>
        <charset val="204"/>
      </rPr>
      <t xml:space="preserve"> </t>
    </r>
    <r>
      <rPr>
        <sz val="11"/>
        <color rgb="FF000000"/>
        <rFont val="PT Astra Serif"/>
        <family val="1"/>
        <charset val="204"/>
      </rPr>
      <t>проектной документации</t>
    </r>
  </si>
  <si>
    <r>
      <t>Автомобильная дорога по ул.Ползунова, от ул.Челюс-кинцев до</t>
    </r>
    <r>
      <rPr>
        <sz val="11"/>
        <rFont val="PT Astra Serif"/>
        <family val="1"/>
        <charset val="204"/>
      </rPr>
      <t xml:space="preserve">
</t>
    </r>
    <r>
      <rPr>
        <sz val="11"/>
        <color rgb="FF000000"/>
        <rFont val="PT Astra Serif"/>
        <family val="1"/>
        <charset val="204"/>
      </rPr>
      <t>пр-кта Красно-армейского</t>
    </r>
  </si>
  <si>
    <t>Путепровод (пятипролет-ный) через же-лезнодо-рожные пути по пр-кту Ленина</t>
  </si>
  <si>
    <t>Путепровод (восьмипро-летный) по пр-кту Ленина через желе-знодорожные пути</t>
  </si>
  <si>
    <t>Тротуары по пр-кту Ком-мунаров (в районе МБОУ «СОШ №78») и по ул.Мос-товой в п.Бель-месево (в рай-оне МБОУ «СОШ №94»)</t>
  </si>
  <si>
    <t>Транспортная развязка в одном уровне на пересечении ул.Власи-хинской и ул.Малахова</t>
  </si>
  <si>
    <t>Автомобильная дорога по ул.Попова, от ул.Трактовой до ул.Власи-хинской</t>
  </si>
  <si>
    <t>Автомобильная дорога по Змеиногорскому тракту (в районе оста-новки «Кор-дон»)</t>
  </si>
  <si>
    <t>Автомобильная дорога по ул.Партизан-ской, от ул.Че-люскинцев до пр-кта Кра-сноармейско-го</t>
  </si>
  <si>
    <r>
      <t>Перекресток</t>
    </r>
    <r>
      <rPr>
        <sz val="11"/>
        <rFont val="PT Astra Serif"/>
        <family val="1"/>
        <charset val="204"/>
      </rPr>
      <t xml:space="preserve">
</t>
    </r>
    <r>
      <rPr>
        <sz val="11"/>
        <color rgb="FF000000"/>
        <rFont val="PT Astra Serif"/>
        <family val="1"/>
        <charset val="204"/>
      </rPr>
      <t>пр-кта Ленина</t>
    </r>
    <r>
      <rPr>
        <sz val="11"/>
        <rFont val="PT Astra Serif"/>
        <family val="1"/>
        <charset val="204"/>
      </rPr>
      <t xml:space="preserve">
</t>
    </r>
    <r>
      <rPr>
        <sz val="11"/>
        <color rgb="FF000000"/>
        <rFont val="PT Astra Serif"/>
        <family val="1"/>
        <charset val="204"/>
      </rPr>
      <t>и ул.Матросо-</t>
    </r>
    <r>
      <rPr>
        <sz val="11"/>
        <rFont val="PT Astra Serif"/>
        <family val="1"/>
        <charset val="204"/>
      </rPr>
      <t xml:space="preserve">
</t>
    </r>
    <r>
      <rPr>
        <sz val="11"/>
        <color rgb="FF000000"/>
        <rFont val="PT Astra Serif"/>
        <family val="1"/>
        <charset val="204"/>
      </rPr>
      <t>ва (устройство дополнитель-ных полос движения)</t>
    </r>
  </si>
  <si>
    <t>Мостовой переход через р.Барнаулку по ул.Челюскин-цев</t>
  </si>
  <si>
    <t>Автомобильная дорога по пр-ду Север-ному Власи-хинскому</t>
  </si>
  <si>
    <r>
      <t>Автомобильная дорога по</t>
    </r>
    <r>
      <rPr>
        <sz val="11"/>
        <rFont val="PT Astra Serif"/>
        <family val="1"/>
        <charset val="204"/>
      </rPr>
      <t xml:space="preserve">
</t>
    </r>
    <r>
      <rPr>
        <sz val="11"/>
        <color rgb="FF000000"/>
        <rFont val="PT Astra Serif"/>
        <family val="1"/>
        <charset val="204"/>
      </rPr>
      <t>пр-кту Энер-гетиков</t>
    </r>
  </si>
  <si>
    <t>Строительство автомобильной дороги по ул.Молодеж-ной, от пр-кта Сибирского до ул.Карла Маркса</t>
  </si>
  <si>
    <t>Реконструкция пер.Революци-онного, от ул.Партизанской до ул.Папа-нинцев</t>
  </si>
  <si>
    <t>Строительство участка автомобильной дороги от пр-кта Космо-навтов до Павловского тракта</t>
  </si>
  <si>
    <t>Строительство участка автомобильной дороги от ул.Власихин-ской до ул.За-городной</t>
  </si>
  <si>
    <t>Строительство (реконструк-ция) ул.Северо-Западной с выходом на ул.Сельскохо-зяйственную, на Павловский тракт</t>
  </si>
  <si>
    <t>Строительство сети ливневой канализации от ул.Песчаной до ул.Парти-занской, от ул.Челюски-нцев до ул.Ядринцева</t>
  </si>
  <si>
    <t>Устройство водоотведения по ул.Деко-ративной, от ул.Клюквенной до ул.Друж-бы, в мкрн Авиатор с устройством тротуара</t>
  </si>
  <si>
    <t>Реконструкция автомобильной дороги ул.Тимуров-ской, от ул.Беляева до ул.Эмилии Алексеевой</t>
  </si>
  <si>
    <t>Устройство водоотведения по ул.Ники-тина, от пер.Малого Прудского до ул.Челюскин-цев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</si>
</sst>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"/>
  </numFmts>
  <fonts count="13">
    <font>
      <sz val="11"/>
      <name val="Calibri"/>
    </font>
    <font>
      <sz val="12"/>
      <name val="XO Thames"/>
      <family val="1"/>
      <charset val="204"/>
    </font>
    <font>
      <sz val="10"/>
      <name val="Times New Roman"/>
      <family val="1"/>
      <charset val="204"/>
    </font>
    <font>
      <sz val="12"/>
      <name val="XO Thames"/>
      <family val="1"/>
      <charset val="204"/>
    </font>
    <font>
      <sz val="9"/>
      <name val="XO Thames"/>
      <family val="1"/>
      <charset val="204"/>
    </font>
    <font>
      <sz val="12"/>
      <name val="PT Astra Serif"/>
      <family val="1"/>
      <charset val="204"/>
    </font>
    <font>
      <sz val="24"/>
      <name val="PT Astra Serif"/>
      <family val="1"/>
      <charset val="204"/>
    </font>
    <font>
      <sz val="11"/>
      <name val="PT Astra Serif"/>
      <family val="1"/>
      <charset val="204"/>
    </font>
    <font>
      <sz val="34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sz val="10"/>
      <name val="PT Astra Serif"/>
      <family val="1"/>
      <charset val="204"/>
    </font>
    <font>
      <sz val="28"/>
      <name val="PT Astra Serif"/>
      <family val="1"/>
      <charset val="204"/>
    </font>
    <font>
      <sz val="22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 applyBorder="1" applyAlignment="1">
      <alignment horizontal="right" vertical="center"/>
    </xf>
    <xf numFmtId="0" fontId="3" fillId="3" borderId="0" xfId="0" applyFont="1" applyFill="1"/>
    <xf numFmtId="0" fontId="1" fillId="3" borderId="0" xfId="0" applyFont="1" applyFill="1"/>
    <xf numFmtId="165" fontId="2" fillId="2" borderId="0" xfId="0" applyNumberFormat="1" applyFont="1" applyFill="1" applyBorder="1" applyAlignment="1">
      <alignment horizontal="right" vertical="center"/>
    </xf>
    <xf numFmtId="165" fontId="1" fillId="3" borderId="0" xfId="0" applyNumberFormat="1" applyFont="1" applyFill="1"/>
    <xf numFmtId="165" fontId="2" fillId="3" borderId="0" xfId="0" applyNumberFormat="1" applyFont="1" applyFill="1" applyBorder="1" applyAlignment="1">
      <alignment horizontal="right" vertical="center"/>
    </xf>
    <xf numFmtId="164" fontId="4" fillId="0" borderId="0" xfId="0" applyNumberFormat="1" applyFont="1"/>
    <xf numFmtId="164" fontId="1" fillId="0" borderId="0" xfId="0" applyNumberFormat="1" applyFont="1"/>
    <xf numFmtId="0" fontId="5" fillId="0" borderId="0" xfId="0" applyFont="1"/>
    <xf numFmtId="0" fontId="5" fillId="3" borderId="0" xfId="0" applyFont="1" applyFill="1"/>
    <xf numFmtId="0" fontId="6" fillId="0" borderId="0" xfId="0" applyFont="1" applyAlignment="1">
      <alignment vertical="top" wrapText="1"/>
    </xf>
    <xf numFmtId="0" fontId="6" fillId="0" borderId="0" xfId="0" applyFont="1"/>
    <xf numFmtId="0" fontId="8" fillId="0" borderId="0" xfId="0" applyFont="1" applyAlignment="1">
      <alignment vertical="top" wrapText="1"/>
    </xf>
    <xf numFmtId="165" fontId="7" fillId="0" borderId="1" xfId="0" applyNumberFormat="1" applyFont="1" applyBorder="1" applyAlignment="1">
      <alignment horizontal="right" vertical="center"/>
    </xf>
    <xf numFmtId="165" fontId="7" fillId="3" borderId="1" xfId="0" applyNumberFormat="1" applyFont="1" applyFill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3" borderId="1" xfId="0" applyFont="1" applyFill="1" applyBorder="1"/>
    <xf numFmtId="0" fontId="9" fillId="0" borderId="1" xfId="0" applyFont="1" applyBorder="1" applyAlignment="1">
      <alignment horizontal="left" vertical="top" wrapText="1"/>
    </xf>
    <xf numFmtId="164" fontId="7" fillId="3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164" fontId="10" fillId="3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164" fontId="7" fillId="3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164" fontId="7" fillId="0" borderId="1" xfId="0" applyNumberFormat="1" applyFont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/>
    </xf>
    <xf numFmtId="0" fontId="7" fillId="3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>
          <a:solidFill>
            <a:schemeClr val="phClr">
              <a:shade val="95000"/>
              <a:satMod val="105000"/>
            </a:schemeClr>
          </a:solidFill>
        </a:ln>
        <a:ln>
          <a:solidFill>
            <a:schemeClr val="phClr"/>
          </a:solidFill>
        </a:ln>
        <a:ln>
          <a:solidFill>
            <a:schemeClr val="phClr"/>
          </a:solidFill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A267"/>
  <sheetViews>
    <sheetView tabSelected="1" view="pageBreakPreview" topLeftCell="A236" zoomScale="70" zoomScaleNormal="90" zoomScaleSheetLayoutView="70" zoomScalePageLayoutView="80" workbookViewId="0">
      <selection activeCell="P175" sqref="P175"/>
    </sheetView>
  </sheetViews>
  <sheetFormatPr defaultColWidth="10.7109375" defaultRowHeight="15.75"/>
  <cols>
    <col min="1" max="1" width="10.7109375" bestFit="1" customWidth="1"/>
    <col min="2" max="2" width="6.140625" customWidth="1"/>
    <col min="3" max="3" width="14.5703125" customWidth="1"/>
    <col min="4" max="4" width="14.42578125" customWidth="1"/>
    <col min="5" max="6" width="10.140625" customWidth="1"/>
    <col min="7" max="7" width="10.28515625" customWidth="1"/>
    <col min="8" max="8" width="10.140625" customWidth="1"/>
    <col min="9" max="10" width="10.5703125" customWidth="1"/>
    <col min="11" max="11" width="9.7109375" customWidth="1"/>
    <col min="12" max="12" width="11" customWidth="1"/>
    <col min="13" max="13" width="11.140625" customWidth="1"/>
    <col min="14" max="14" width="10.5703125" style="4" customWidth="1"/>
    <col min="15" max="15" width="14" customWidth="1"/>
    <col min="16" max="16" width="14.140625" customWidth="1"/>
    <col min="17" max="17" width="13.7109375" customWidth="1"/>
    <col min="18" max="19" width="16.28515625" customWidth="1"/>
    <col min="20" max="20" width="16.5703125" customWidth="1"/>
    <col min="21" max="21" width="15.85546875" customWidth="1"/>
    <col min="22" max="22" width="14.5703125" customWidth="1"/>
    <col min="23" max="23" width="15.85546875" customWidth="1"/>
    <col min="24" max="24" width="14.5703125" customWidth="1"/>
    <col min="25" max="25" width="15.7109375" customWidth="1"/>
    <col min="26" max="26" width="16" customWidth="1"/>
    <col min="27" max="27" width="18.85546875" customWidth="1"/>
  </cols>
  <sheetData>
    <row r="2" spans="2:27" ht="133.5" customHeight="1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  <c r="O2" s="10"/>
      <c r="P2" s="10"/>
      <c r="Q2" s="12"/>
      <c r="R2" s="12"/>
      <c r="S2" s="12"/>
      <c r="T2" s="12"/>
      <c r="U2" s="12"/>
      <c r="V2" s="31"/>
      <c r="W2" s="32" t="s">
        <v>63</v>
      </c>
      <c r="X2" s="32"/>
      <c r="Y2" s="32"/>
      <c r="Z2" s="32"/>
      <c r="AA2" s="32"/>
    </row>
    <row r="3" spans="2:27" ht="6.75" customHeight="1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  <c r="O3" s="10"/>
      <c r="P3" s="10"/>
      <c r="Q3" s="13"/>
      <c r="R3" s="12"/>
      <c r="S3" s="12"/>
      <c r="T3" s="12"/>
      <c r="U3" s="12"/>
      <c r="V3" s="12"/>
      <c r="W3" s="14"/>
      <c r="X3" s="14"/>
      <c r="Y3" s="14"/>
      <c r="Z3" s="14"/>
      <c r="AA3" s="14"/>
    </row>
    <row r="4" spans="2:27" ht="131.25" customHeight="1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  <c r="O4" s="10"/>
      <c r="P4" s="10"/>
      <c r="Q4" s="12"/>
      <c r="R4" s="12"/>
      <c r="S4" s="12"/>
      <c r="T4" s="12"/>
      <c r="U4" s="12"/>
      <c r="V4" s="31"/>
      <c r="W4" s="32" t="s">
        <v>70</v>
      </c>
      <c r="X4" s="32"/>
      <c r="Y4" s="32"/>
      <c r="Z4" s="32"/>
      <c r="AA4" s="32"/>
    </row>
    <row r="5" spans="2:27" ht="59.25" customHeight="1">
      <c r="B5" s="35" t="s">
        <v>21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</row>
    <row r="6" spans="2:27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1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customHeight="1">
      <c r="B7" s="43" t="s">
        <v>0</v>
      </c>
      <c r="C7" s="41" t="s">
        <v>1</v>
      </c>
      <c r="D7" s="41" t="s">
        <v>2</v>
      </c>
      <c r="E7" s="40" t="s">
        <v>3</v>
      </c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</row>
    <row r="8" spans="2:27" ht="19.5" customHeight="1">
      <c r="B8" s="44"/>
      <c r="C8" s="41"/>
      <c r="D8" s="41"/>
      <c r="E8" s="18">
        <v>2015</v>
      </c>
      <c r="F8" s="18">
        <v>2016</v>
      </c>
      <c r="G8" s="18">
        <v>2017</v>
      </c>
      <c r="H8" s="18">
        <v>2018</v>
      </c>
      <c r="I8" s="18">
        <v>2019</v>
      </c>
      <c r="J8" s="18">
        <v>2020</v>
      </c>
      <c r="K8" s="18">
        <v>2021</v>
      </c>
      <c r="L8" s="18">
        <v>2022</v>
      </c>
      <c r="M8" s="18">
        <v>2023</v>
      </c>
      <c r="N8" s="19">
        <v>2024</v>
      </c>
      <c r="O8" s="18">
        <v>2025</v>
      </c>
      <c r="P8" s="18">
        <v>2026</v>
      </c>
      <c r="Q8" s="18">
        <v>2027</v>
      </c>
      <c r="R8" s="18">
        <v>2028</v>
      </c>
      <c r="S8" s="18">
        <v>2029</v>
      </c>
      <c r="T8" s="18">
        <v>2030</v>
      </c>
      <c r="U8" s="18">
        <v>2031</v>
      </c>
      <c r="V8" s="18">
        <v>2032</v>
      </c>
      <c r="W8" s="18">
        <v>2033</v>
      </c>
      <c r="X8" s="18">
        <v>2034</v>
      </c>
      <c r="Y8" s="18">
        <v>2035</v>
      </c>
      <c r="Z8" s="18">
        <v>2036</v>
      </c>
      <c r="AA8" s="20" t="s">
        <v>4</v>
      </c>
    </row>
    <row r="9" spans="2:27" ht="5.25" customHeight="1">
      <c r="B9" s="21" t="s">
        <v>5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3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2:27">
      <c r="B10" s="18">
        <v>1</v>
      </c>
      <c r="C10" s="18">
        <v>2</v>
      </c>
      <c r="D10" s="18">
        <v>3</v>
      </c>
      <c r="E10" s="18">
        <v>4</v>
      </c>
      <c r="F10" s="18">
        <v>5</v>
      </c>
      <c r="G10" s="18">
        <v>6</v>
      </c>
      <c r="H10" s="18">
        <v>7</v>
      </c>
      <c r="I10" s="18">
        <v>8</v>
      </c>
      <c r="J10" s="18">
        <v>9</v>
      </c>
      <c r="K10" s="18">
        <v>10</v>
      </c>
      <c r="L10" s="18">
        <v>11</v>
      </c>
      <c r="M10" s="18">
        <v>12</v>
      </c>
      <c r="N10" s="19">
        <v>13</v>
      </c>
      <c r="O10" s="18">
        <v>14</v>
      </c>
      <c r="P10" s="18">
        <v>15</v>
      </c>
      <c r="Q10" s="18">
        <v>16</v>
      </c>
      <c r="R10" s="18">
        <v>17</v>
      </c>
      <c r="S10" s="18">
        <v>18</v>
      </c>
      <c r="T10" s="18">
        <v>19</v>
      </c>
      <c r="U10" s="18">
        <v>20</v>
      </c>
      <c r="V10" s="18">
        <v>21</v>
      </c>
      <c r="W10" s="18">
        <v>22</v>
      </c>
      <c r="X10" s="18">
        <v>23</v>
      </c>
      <c r="Y10" s="18">
        <v>24</v>
      </c>
      <c r="Z10" s="18">
        <v>25</v>
      </c>
      <c r="AA10" s="18">
        <v>26</v>
      </c>
    </row>
    <row r="11" spans="2:27" ht="123.75" customHeight="1">
      <c r="B11" s="18">
        <v>1</v>
      </c>
      <c r="C11" s="24" t="s">
        <v>94</v>
      </c>
      <c r="D11" s="24" t="s">
        <v>51</v>
      </c>
      <c r="E11" s="15">
        <v>577.1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6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25">
        <v>0</v>
      </c>
      <c r="V11" s="25">
        <v>0</v>
      </c>
      <c r="W11" s="25">
        <v>0</v>
      </c>
      <c r="X11" s="25">
        <v>0</v>
      </c>
      <c r="Y11" s="25">
        <v>0</v>
      </c>
      <c r="Z11" s="25">
        <v>0</v>
      </c>
      <c r="AA11" s="17">
        <f>SUM(E11:Z11)</f>
        <v>577.1</v>
      </c>
    </row>
    <row r="12" spans="2:27" ht="61.5" customHeight="1">
      <c r="B12" s="42">
        <v>2</v>
      </c>
      <c r="C12" s="39" t="s">
        <v>23</v>
      </c>
      <c r="D12" s="24" t="s">
        <v>52</v>
      </c>
      <c r="E12" s="15">
        <v>177.5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6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37">
        <f>SUM(E12:Z13)</f>
        <v>2409.1999999999998</v>
      </c>
    </row>
    <row r="13" spans="2:27" ht="44.25" customHeight="1">
      <c r="B13" s="42"/>
      <c r="C13" s="39"/>
      <c r="D13" s="24" t="s">
        <v>6</v>
      </c>
      <c r="E13" s="15">
        <v>0</v>
      </c>
      <c r="F13" s="15">
        <v>2231.6999999999998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6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37"/>
    </row>
    <row r="14" spans="2:27" ht="61.5" customHeight="1">
      <c r="B14" s="42">
        <v>3</v>
      </c>
      <c r="C14" s="39" t="s">
        <v>24</v>
      </c>
      <c r="D14" s="24" t="s">
        <v>52</v>
      </c>
      <c r="E14" s="15">
        <v>239.5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6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37">
        <f>SUM(E14:Z16)</f>
        <v>75131.100000000006</v>
      </c>
    </row>
    <row r="15" spans="2:27" ht="64.5" customHeight="1">
      <c r="B15" s="42"/>
      <c r="C15" s="39"/>
      <c r="D15" s="24" t="s">
        <v>51</v>
      </c>
      <c r="E15" s="15">
        <v>490.3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6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37"/>
    </row>
    <row r="16" spans="2:27" ht="42" customHeight="1">
      <c r="B16" s="42"/>
      <c r="C16" s="39"/>
      <c r="D16" s="24" t="s">
        <v>6</v>
      </c>
      <c r="E16" s="15">
        <v>74401.3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6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37"/>
    </row>
    <row r="17" spans="2:27" ht="61.5" customHeight="1">
      <c r="B17" s="18">
        <v>4</v>
      </c>
      <c r="C17" s="24" t="s">
        <v>25</v>
      </c>
      <c r="D17" s="24" t="s">
        <v>51</v>
      </c>
      <c r="E17" s="15">
        <v>145</v>
      </c>
      <c r="F17" s="15">
        <v>63.3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6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17">
        <f>SUM(E17:Z17)</f>
        <v>208.3</v>
      </c>
    </row>
    <row r="18" spans="2:27" ht="66.75" customHeight="1">
      <c r="B18" s="42">
        <v>5</v>
      </c>
      <c r="C18" s="39" t="s">
        <v>26</v>
      </c>
      <c r="D18" s="24" t="s">
        <v>52</v>
      </c>
      <c r="E18" s="15">
        <v>649.6</v>
      </c>
      <c r="F18" s="15">
        <v>273.39999999999998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6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37">
        <f>SUM(E18:Z19)</f>
        <v>9703</v>
      </c>
    </row>
    <row r="19" spans="2:27" ht="62.25" customHeight="1">
      <c r="B19" s="42"/>
      <c r="C19" s="39"/>
      <c r="D19" s="24" t="s">
        <v>7</v>
      </c>
      <c r="E19" s="15">
        <v>0</v>
      </c>
      <c r="F19" s="15">
        <v>8780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6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37"/>
    </row>
    <row r="20" spans="2:27" ht="59.25" customHeight="1">
      <c r="B20" s="42">
        <v>6</v>
      </c>
      <c r="C20" s="39" t="s">
        <v>27</v>
      </c>
      <c r="D20" s="24" t="s">
        <v>53</v>
      </c>
      <c r="E20" s="15">
        <v>1100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6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37">
        <f>SUM(E20:Z21)</f>
        <v>34271.4</v>
      </c>
    </row>
    <row r="21" spans="2:27" ht="50.25" customHeight="1">
      <c r="B21" s="42"/>
      <c r="C21" s="39"/>
      <c r="D21" s="24" t="s">
        <v>6</v>
      </c>
      <c r="E21" s="15">
        <v>33171.4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6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37"/>
    </row>
    <row r="22" spans="2:27" ht="61.5" customHeight="1">
      <c r="B22" s="42">
        <v>7</v>
      </c>
      <c r="C22" s="39" t="s">
        <v>28</v>
      </c>
      <c r="D22" s="24" t="s">
        <v>52</v>
      </c>
      <c r="E22" s="15">
        <v>99.1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6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37">
        <f>SUM(E22:Z23)</f>
        <v>4556.6000000000004</v>
      </c>
    </row>
    <row r="23" spans="2:27" ht="48.75" customHeight="1">
      <c r="B23" s="42"/>
      <c r="C23" s="39"/>
      <c r="D23" s="24" t="s">
        <v>6</v>
      </c>
      <c r="E23" s="15">
        <v>4457.5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6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37"/>
    </row>
    <row r="24" spans="2:27" ht="78" customHeight="1">
      <c r="B24" s="18">
        <v>8</v>
      </c>
      <c r="C24" s="24" t="s">
        <v>34</v>
      </c>
      <c r="D24" s="24" t="s">
        <v>8</v>
      </c>
      <c r="E24" s="15">
        <v>1619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6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17">
        <f>SUM(E24:Z24)</f>
        <v>1619</v>
      </c>
    </row>
    <row r="25" spans="2:27" ht="67.5" customHeight="1">
      <c r="B25" s="18">
        <v>9</v>
      </c>
      <c r="C25" s="24" t="s">
        <v>29</v>
      </c>
      <c r="D25" s="24" t="s">
        <v>9</v>
      </c>
      <c r="E25" s="15">
        <v>3095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6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17">
        <f>SUM(E25:Z25)</f>
        <v>3095</v>
      </c>
    </row>
    <row r="26" spans="2:27" ht="109.5" customHeight="1">
      <c r="B26" s="18">
        <v>10</v>
      </c>
      <c r="C26" s="26" t="s">
        <v>92</v>
      </c>
      <c r="D26" s="24" t="s">
        <v>6</v>
      </c>
      <c r="E26" s="15">
        <v>26062.7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6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17">
        <f>SUM(E26:Z26)</f>
        <v>26062.7</v>
      </c>
    </row>
    <row r="27" spans="2:27" ht="66" customHeight="1">
      <c r="B27" s="42">
        <v>11</v>
      </c>
      <c r="C27" s="39" t="s">
        <v>35</v>
      </c>
      <c r="D27" s="24" t="s">
        <v>52</v>
      </c>
      <c r="E27" s="15">
        <v>6424.1</v>
      </c>
      <c r="F27" s="15">
        <v>698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6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37">
        <f>SUM(E27:Z29)</f>
        <v>290549.09999999998</v>
      </c>
    </row>
    <row r="28" spans="2:27" ht="61.5" customHeight="1">
      <c r="B28" s="42"/>
      <c r="C28" s="39"/>
      <c r="D28" s="24" t="s">
        <v>51</v>
      </c>
      <c r="E28" s="15">
        <v>0</v>
      </c>
      <c r="F28" s="15">
        <v>3128.1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6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37"/>
    </row>
    <row r="29" spans="2:27" ht="50.25" customHeight="1">
      <c r="B29" s="42"/>
      <c r="C29" s="39"/>
      <c r="D29" s="24" t="s">
        <v>10</v>
      </c>
      <c r="E29" s="15">
        <v>0</v>
      </c>
      <c r="F29" s="15">
        <v>109205.8</v>
      </c>
      <c r="G29" s="15">
        <v>33687.5</v>
      </c>
      <c r="H29" s="15">
        <v>0</v>
      </c>
      <c r="I29" s="15">
        <v>137405.6</v>
      </c>
      <c r="J29" s="15">
        <v>0</v>
      </c>
      <c r="K29" s="15">
        <v>0</v>
      </c>
      <c r="L29" s="15">
        <v>0</v>
      </c>
      <c r="M29" s="15">
        <v>0</v>
      </c>
      <c r="N29" s="16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37"/>
    </row>
    <row r="30" spans="2:27" ht="62.25" customHeight="1">
      <c r="B30" s="42">
        <v>12</v>
      </c>
      <c r="C30" s="39" t="s">
        <v>30</v>
      </c>
      <c r="D30" s="24" t="s">
        <v>52</v>
      </c>
      <c r="E30" s="15">
        <v>0</v>
      </c>
      <c r="F30" s="15">
        <v>0</v>
      </c>
      <c r="G30" s="15">
        <v>2950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6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37">
        <f>SUM(E30:Z32)</f>
        <v>25266.1</v>
      </c>
    </row>
    <row r="31" spans="2:27" ht="59.25" customHeight="1">
      <c r="B31" s="42"/>
      <c r="C31" s="39"/>
      <c r="D31" s="26" t="s">
        <v>93</v>
      </c>
      <c r="E31" s="15">
        <v>0</v>
      </c>
      <c r="F31" s="15">
        <v>0</v>
      </c>
      <c r="G31" s="15">
        <v>731.9</v>
      </c>
      <c r="H31" s="15">
        <v>0</v>
      </c>
      <c r="I31" s="15">
        <v>0</v>
      </c>
      <c r="J31" s="15">
        <v>248.1</v>
      </c>
      <c r="K31" s="15">
        <v>0</v>
      </c>
      <c r="L31" s="15">
        <v>0</v>
      </c>
      <c r="M31" s="15">
        <v>0</v>
      </c>
      <c r="N31" s="16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37"/>
    </row>
    <row r="32" spans="2:27" ht="48" customHeight="1">
      <c r="B32" s="42"/>
      <c r="C32" s="39"/>
      <c r="D32" s="24" t="s">
        <v>10</v>
      </c>
      <c r="E32" s="15">
        <v>0</v>
      </c>
      <c r="F32" s="15">
        <v>0</v>
      </c>
      <c r="G32" s="15">
        <v>17892</v>
      </c>
      <c r="H32" s="15">
        <v>3444.1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6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37"/>
    </row>
    <row r="33" spans="2:27" ht="66" customHeight="1">
      <c r="B33" s="42">
        <v>13</v>
      </c>
      <c r="C33" s="39" t="s">
        <v>31</v>
      </c>
      <c r="D33" s="24" t="s">
        <v>52</v>
      </c>
      <c r="E33" s="15">
        <v>0</v>
      </c>
      <c r="F33" s="15">
        <v>105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6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37">
        <f>SUM(E33:Z35)</f>
        <v>224031.5</v>
      </c>
    </row>
    <row r="34" spans="2:27" ht="61.5" customHeight="1">
      <c r="B34" s="42"/>
      <c r="C34" s="39"/>
      <c r="D34" s="24" t="s">
        <v>51</v>
      </c>
      <c r="E34" s="15">
        <v>0</v>
      </c>
      <c r="F34" s="15">
        <v>419.5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6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37"/>
    </row>
    <row r="35" spans="2:27" ht="44.25" customHeight="1">
      <c r="B35" s="42"/>
      <c r="C35" s="39"/>
      <c r="D35" s="24" t="s">
        <v>10</v>
      </c>
      <c r="E35" s="15">
        <v>0</v>
      </c>
      <c r="F35" s="15">
        <v>0</v>
      </c>
      <c r="G35" s="15">
        <v>62095.4</v>
      </c>
      <c r="H35" s="15">
        <v>130502.6</v>
      </c>
      <c r="I35" s="15">
        <v>30909</v>
      </c>
      <c r="J35" s="15">
        <v>0</v>
      </c>
      <c r="K35" s="15">
        <v>0</v>
      </c>
      <c r="L35" s="15">
        <v>0</v>
      </c>
      <c r="M35" s="15">
        <v>0</v>
      </c>
      <c r="N35" s="16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37"/>
    </row>
    <row r="36" spans="2:27" ht="63" customHeight="1">
      <c r="B36" s="42">
        <v>14</v>
      </c>
      <c r="C36" s="39" t="s">
        <v>32</v>
      </c>
      <c r="D36" s="24" t="s">
        <v>52</v>
      </c>
      <c r="E36" s="15">
        <v>0</v>
      </c>
      <c r="F36" s="15">
        <v>0</v>
      </c>
      <c r="G36" s="15">
        <v>1950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6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37">
        <f>SUM(E36:Z38)</f>
        <v>69451.7</v>
      </c>
    </row>
    <row r="37" spans="2:27" ht="63" customHeight="1">
      <c r="B37" s="42"/>
      <c r="C37" s="39"/>
      <c r="D37" s="24" t="s">
        <v>51</v>
      </c>
      <c r="E37" s="15">
        <v>0</v>
      </c>
      <c r="F37" s="15">
        <v>0</v>
      </c>
      <c r="G37" s="15">
        <v>653.20000000000005</v>
      </c>
      <c r="H37" s="15">
        <v>0</v>
      </c>
      <c r="I37" s="15">
        <v>0</v>
      </c>
      <c r="J37" s="15">
        <v>405.9</v>
      </c>
      <c r="K37" s="15">
        <v>0</v>
      </c>
      <c r="L37" s="15">
        <v>0</v>
      </c>
      <c r="M37" s="15">
        <v>0</v>
      </c>
      <c r="N37" s="16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37"/>
    </row>
    <row r="38" spans="2:27" s="4" customFormat="1" ht="46.5" customHeight="1">
      <c r="B38" s="42"/>
      <c r="C38" s="39"/>
      <c r="D38" s="27" t="s">
        <v>10</v>
      </c>
      <c r="E38" s="16">
        <v>0</v>
      </c>
      <c r="F38" s="16">
        <v>0</v>
      </c>
      <c r="G38" s="16">
        <v>26792.1</v>
      </c>
      <c r="H38" s="16">
        <v>9413.4</v>
      </c>
      <c r="I38" s="16">
        <v>0</v>
      </c>
      <c r="J38" s="16">
        <v>30237.1</v>
      </c>
      <c r="K38" s="16">
        <v>0</v>
      </c>
      <c r="L38" s="16">
        <v>0</v>
      </c>
      <c r="M38" s="16">
        <v>0</v>
      </c>
      <c r="N38" s="16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37"/>
    </row>
    <row r="39" spans="2:27" s="4" customFormat="1" ht="31.5" customHeight="1">
      <c r="B39" s="19">
        <v>15</v>
      </c>
      <c r="C39" s="27" t="s">
        <v>11</v>
      </c>
      <c r="D39" s="27" t="s">
        <v>12</v>
      </c>
      <c r="E39" s="16">
        <v>860.2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f>SUM(E39:Z39)</f>
        <v>860.2</v>
      </c>
    </row>
    <row r="40" spans="2:27" s="4" customFormat="1" ht="57" customHeight="1">
      <c r="B40" s="38">
        <v>16</v>
      </c>
      <c r="C40" s="33" t="s">
        <v>100</v>
      </c>
      <c r="D40" s="27" t="s">
        <v>52</v>
      </c>
      <c r="E40" s="16">
        <v>0</v>
      </c>
      <c r="F40" s="16">
        <v>2000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34">
        <f>SUM(E40:Z41)</f>
        <v>33578.400000000001</v>
      </c>
    </row>
    <row r="41" spans="2:27" s="4" customFormat="1" ht="48" customHeight="1">
      <c r="B41" s="38"/>
      <c r="C41" s="33"/>
      <c r="D41" s="27" t="s">
        <v>10</v>
      </c>
      <c r="E41" s="16">
        <v>0</v>
      </c>
      <c r="F41" s="16">
        <v>31578.400000000001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34"/>
    </row>
    <row r="42" spans="2:27" s="4" customFormat="1" ht="57.75" customHeight="1">
      <c r="B42" s="38">
        <v>17</v>
      </c>
      <c r="C42" s="33" t="s">
        <v>33</v>
      </c>
      <c r="D42" s="27" t="s">
        <v>52</v>
      </c>
      <c r="E42" s="16">
        <v>98.7</v>
      </c>
      <c r="F42" s="16">
        <v>1647</v>
      </c>
      <c r="G42" s="16">
        <v>0</v>
      </c>
      <c r="H42" s="16">
        <v>0</v>
      </c>
      <c r="I42" s="16">
        <v>500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34">
        <f>SUM(E42:Z44)</f>
        <v>202597.4</v>
      </c>
    </row>
    <row r="43" spans="2:27" s="4" customFormat="1" ht="60.75" customHeight="1">
      <c r="B43" s="38"/>
      <c r="C43" s="33"/>
      <c r="D43" s="27" t="s">
        <v>51</v>
      </c>
      <c r="E43" s="16">
        <v>0</v>
      </c>
      <c r="F43" s="16">
        <v>0</v>
      </c>
      <c r="G43" s="16">
        <v>0</v>
      </c>
      <c r="H43" s="16">
        <v>916.4</v>
      </c>
      <c r="I43" s="16">
        <v>320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34"/>
    </row>
    <row r="44" spans="2:27" s="4" customFormat="1" ht="45.75" customHeight="1">
      <c r="B44" s="38"/>
      <c r="C44" s="33"/>
      <c r="D44" s="27" t="s">
        <v>13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57019.3</v>
      </c>
      <c r="L44" s="16">
        <v>98457.600000000006</v>
      </c>
      <c r="M44" s="16">
        <v>43638.400000000001</v>
      </c>
      <c r="N44" s="16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34"/>
    </row>
    <row r="45" spans="2:27" s="4" customFormat="1" ht="44.25" customHeight="1">
      <c r="B45" s="19">
        <v>18</v>
      </c>
      <c r="C45" s="28" t="s">
        <v>14</v>
      </c>
      <c r="D45" s="27" t="s">
        <v>8</v>
      </c>
      <c r="E45" s="16">
        <v>1226.3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f>SUM(E45:Z45)</f>
        <v>1226.3</v>
      </c>
    </row>
    <row r="46" spans="2:27" s="4" customFormat="1" ht="118.5" customHeight="1">
      <c r="B46" s="19">
        <v>19</v>
      </c>
      <c r="C46" s="27" t="s">
        <v>101</v>
      </c>
      <c r="D46" s="27" t="s">
        <v>15</v>
      </c>
      <c r="E46" s="16">
        <v>7139.8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f>SUM(E46:Z46)</f>
        <v>7139.8</v>
      </c>
    </row>
    <row r="47" spans="2:27" s="3" customFormat="1" ht="63" customHeight="1">
      <c r="B47" s="38">
        <v>20</v>
      </c>
      <c r="C47" s="45" t="s">
        <v>95</v>
      </c>
      <c r="D47" s="27" t="s">
        <v>52</v>
      </c>
      <c r="E47" s="16">
        <v>8713.7999999999993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34">
        <v>8713.7999999999993</v>
      </c>
    </row>
    <row r="48" spans="2:27" s="3" customFormat="1" ht="42.75" customHeight="1">
      <c r="B48" s="38"/>
      <c r="C48" s="45"/>
      <c r="D48" s="29" t="s">
        <v>6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34"/>
    </row>
    <row r="49" spans="2:27" s="4" customFormat="1" ht="60" customHeight="1">
      <c r="B49" s="38">
        <v>21</v>
      </c>
      <c r="C49" s="33" t="s">
        <v>96</v>
      </c>
      <c r="D49" s="27" t="s">
        <v>52</v>
      </c>
      <c r="E49" s="16">
        <v>0</v>
      </c>
      <c r="F49" s="16">
        <v>9072</v>
      </c>
      <c r="G49" s="16">
        <v>762</v>
      </c>
      <c r="H49" s="16">
        <v>0</v>
      </c>
      <c r="I49" s="16">
        <v>0</v>
      </c>
      <c r="J49" s="16">
        <v>0</v>
      </c>
      <c r="K49" s="16">
        <v>5241.7</v>
      </c>
      <c r="L49" s="16">
        <v>0</v>
      </c>
      <c r="M49" s="16">
        <v>0</v>
      </c>
      <c r="N49" s="16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34">
        <f>SUM(E49:Z50)</f>
        <v>1308927.6999999997</v>
      </c>
    </row>
    <row r="50" spans="2:27" s="4" customFormat="1" ht="48" customHeight="1">
      <c r="B50" s="38"/>
      <c r="C50" s="33"/>
      <c r="D50" s="27" t="s">
        <v>6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710345.6</v>
      </c>
      <c r="M50" s="16">
        <v>450052.5</v>
      </c>
      <c r="N50" s="16">
        <v>133453.9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34"/>
    </row>
    <row r="51" spans="2:27" s="4" customFormat="1" ht="42.75" customHeight="1">
      <c r="B51" s="19">
        <v>22</v>
      </c>
      <c r="C51" s="27" t="s">
        <v>20</v>
      </c>
      <c r="D51" s="27" t="s">
        <v>6</v>
      </c>
      <c r="E51" s="16">
        <v>14668.5</v>
      </c>
      <c r="F51" s="16">
        <v>1463.7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f>SUM(E51:Z51)</f>
        <v>16132.2</v>
      </c>
    </row>
    <row r="52" spans="2:27" s="4" customFormat="1" ht="62.25" customHeight="1">
      <c r="B52" s="38">
        <v>23</v>
      </c>
      <c r="C52" s="33" t="s">
        <v>102</v>
      </c>
      <c r="D52" s="27" t="s">
        <v>52</v>
      </c>
      <c r="E52" s="16">
        <v>0</v>
      </c>
      <c r="F52" s="16">
        <v>750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34">
        <f>SUM(E52:Z53)</f>
        <v>757</v>
      </c>
    </row>
    <row r="53" spans="2:27" s="4" customFormat="1" ht="47.25" customHeight="1">
      <c r="B53" s="38"/>
      <c r="C53" s="33"/>
      <c r="D53" s="27" t="s">
        <v>6</v>
      </c>
      <c r="E53" s="16">
        <v>0</v>
      </c>
      <c r="F53" s="16">
        <v>0</v>
      </c>
      <c r="G53" s="16">
        <v>7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34"/>
    </row>
    <row r="54" spans="2:27" s="4" customFormat="1" ht="60.75" customHeight="1">
      <c r="B54" s="38">
        <v>24</v>
      </c>
      <c r="C54" s="33" t="s">
        <v>97</v>
      </c>
      <c r="D54" s="27" t="s">
        <v>52</v>
      </c>
      <c r="E54" s="16">
        <v>0</v>
      </c>
      <c r="F54" s="16">
        <v>560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34">
        <f>SUM(E54:Z56)</f>
        <v>11051.3</v>
      </c>
    </row>
    <row r="55" spans="2:27" s="4" customFormat="1" ht="57.75" customHeight="1">
      <c r="B55" s="38"/>
      <c r="C55" s="33"/>
      <c r="D55" s="27" t="s">
        <v>51</v>
      </c>
      <c r="E55" s="16">
        <v>0</v>
      </c>
      <c r="F55" s="16">
        <v>0</v>
      </c>
      <c r="G55" s="16">
        <v>215</v>
      </c>
      <c r="H55" s="16">
        <v>150.5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34"/>
    </row>
    <row r="56" spans="2:27" s="4" customFormat="1" ht="31.5" customHeight="1">
      <c r="B56" s="38"/>
      <c r="C56" s="33"/>
      <c r="D56" s="27" t="s">
        <v>15</v>
      </c>
      <c r="E56" s="16">
        <v>0</v>
      </c>
      <c r="F56" s="16">
        <v>0</v>
      </c>
      <c r="G56" s="16">
        <v>10125.799999999999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34"/>
    </row>
    <row r="57" spans="2:27" s="4" customFormat="1" ht="62.25" customHeight="1">
      <c r="B57" s="38">
        <v>25</v>
      </c>
      <c r="C57" s="33" t="s">
        <v>98</v>
      </c>
      <c r="D57" s="27" t="s">
        <v>52</v>
      </c>
      <c r="E57" s="16">
        <v>0</v>
      </c>
      <c r="F57" s="16">
        <v>465.6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34">
        <f>SUM(E57:Z58)</f>
        <v>192290.10000000003</v>
      </c>
    </row>
    <row r="58" spans="2:27" s="4" customFormat="1" ht="44.25" customHeight="1">
      <c r="B58" s="38"/>
      <c r="C58" s="33"/>
      <c r="D58" s="27" t="s">
        <v>13</v>
      </c>
      <c r="E58" s="16">
        <v>0</v>
      </c>
      <c r="F58" s="16">
        <v>0</v>
      </c>
      <c r="G58" s="16">
        <v>128876</v>
      </c>
      <c r="H58" s="16">
        <v>24082.7</v>
      </c>
      <c r="I58" s="16">
        <v>38865.800000000003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34"/>
    </row>
    <row r="59" spans="2:27" s="4" customFormat="1" ht="59.25" customHeight="1">
      <c r="B59" s="38">
        <v>26</v>
      </c>
      <c r="C59" s="33" t="s">
        <v>99</v>
      </c>
      <c r="D59" s="27" t="s">
        <v>53</v>
      </c>
      <c r="E59" s="16">
        <v>0</v>
      </c>
      <c r="F59" s="16">
        <v>0</v>
      </c>
      <c r="G59" s="16">
        <v>0</v>
      </c>
      <c r="H59" s="16">
        <v>50</v>
      </c>
      <c r="I59" s="16">
        <v>3050</v>
      </c>
      <c r="J59" s="16">
        <v>300</v>
      </c>
      <c r="K59" s="16">
        <v>0</v>
      </c>
      <c r="L59" s="16">
        <v>0</v>
      </c>
      <c r="M59" s="16">
        <v>0</v>
      </c>
      <c r="N59" s="16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34">
        <f>SUM(E59:Z61)</f>
        <v>576513.30000000005</v>
      </c>
    </row>
    <row r="60" spans="2:27" s="4" customFormat="1" ht="59.25" customHeight="1">
      <c r="B60" s="38"/>
      <c r="C60" s="33"/>
      <c r="D60" s="27" t="s">
        <v>51</v>
      </c>
      <c r="E60" s="16">
        <v>0</v>
      </c>
      <c r="F60" s="16">
        <v>0</v>
      </c>
      <c r="G60" s="16">
        <v>0</v>
      </c>
      <c r="H60" s="16">
        <v>0</v>
      </c>
      <c r="I60" s="16">
        <v>500</v>
      </c>
      <c r="J60" s="16">
        <v>349.7</v>
      </c>
      <c r="K60" s="16">
        <v>0</v>
      </c>
      <c r="L60" s="16">
        <v>0</v>
      </c>
      <c r="M60" s="16">
        <v>0</v>
      </c>
      <c r="N60" s="16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34"/>
    </row>
    <row r="61" spans="2:27" s="4" customFormat="1" ht="44.25" customHeight="1">
      <c r="B61" s="38"/>
      <c r="C61" s="33"/>
      <c r="D61" s="27" t="s">
        <v>6</v>
      </c>
      <c r="E61" s="16">
        <v>0</v>
      </c>
      <c r="F61" s="16">
        <v>0</v>
      </c>
      <c r="G61" s="16">
        <v>0</v>
      </c>
      <c r="H61" s="16">
        <v>0</v>
      </c>
      <c r="I61" s="16">
        <v>288104.8</v>
      </c>
      <c r="J61" s="16">
        <v>284158.8</v>
      </c>
      <c r="K61" s="16">
        <v>0</v>
      </c>
      <c r="L61" s="16">
        <v>0</v>
      </c>
      <c r="M61" s="16">
        <v>0</v>
      </c>
      <c r="N61" s="16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34"/>
    </row>
    <row r="62" spans="2:27" s="4" customFormat="1" ht="62.25" customHeight="1">
      <c r="B62" s="38">
        <v>27</v>
      </c>
      <c r="C62" s="33" t="s">
        <v>36</v>
      </c>
      <c r="D62" s="27" t="s">
        <v>52</v>
      </c>
      <c r="E62" s="16">
        <v>0</v>
      </c>
      <c r="F62" s="16">
        <v>0</v>
      </c>
      <c r="G62" s="16">
        <v>5303.7</v>
      </c>
      <c r="H62" s="16">
        <v>1821.3</v>
      </c>
      <c r="I62" s="16">
        <v>0</v>
      </c>
      <c r="J62" s="16">
        <v>0</v>
      </c>
      <c r="K62" s="16">
        <v>3258.3</v>
      </c>
      <c r="L62" s="16">
        <v>0</v>
      </c>
      <c r="M62" s="16">
        <v>0</v>
      </c>
      <c r="N62" s="16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34">
        <f>SUM(E62:Z63)</f>
        <v>755509</v>
      </c>
    </row>
    <row r="63" spans="2:27" s="4" customFormat="1" ht="45.75" customHeight="1">
      <c r="B63" s="38"/>
      <c r="C63" s="33"/>
      <c r="D63" s="27" t="s">
        <v>6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329387.40000000002</v>
      </c>
      <c r="M63" s="16">
        <v>351771.6</v>
      </c>
      <c r="N63" s="16">
        <v>63966.7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34"/>
    </row>
    <row r="64" spans="2:27" s="4" customFormat="1" ht="61.5" customHeight="1">
      <c r="B64" s="38">
        <v>28</v>
      </c>
      <c r="C64" s="33" t="s">
        <v>60</v>
      </c>
      <c r="D64" s="27" t="s">
        <v>52</v>
      </c>
      <c r="E64" s="16">
        <v>0</v>
      </c>
      <c r="F64" s="16">
        <v>0</v>
      </c>
      <c r="G64" s="16">
        <v>4000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34">
        <f>SUM(E64:Z65)</f>
        <v>102152.8</v>
      </c>
    </row>
    <row r="65" spans="2:27" s="4" customFormat="1" ht="44.25" customHeight="1">
      <c r="B65" s="38"/>
      <c r="C65" s="33"/>
      <c r="D65" s="27" t="s">
        <v>6</v>
      </c>
      <c r="E65" s="16">
        <v>0</v>
      </c>
      <c r="F65" s="16">
        <v>0</v>
      </c>
      <c r="G65" s="16">
        <v>98152.8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34"/>
    </row>
    <row r="66" spans="2:27" s="4" customFormat="1" ht="61.5" customHeight="1">
      <c r="B66" s="38">
        <v>29</v>
      </c>
      <c r="C66" s="33" t="s">
        <v>37</v>
      </c>
      <c r="D66" s="27" t="s">
        <v>52</v>
      </c>
      <c r="E66" s="16">
        <v>0</v>
      </c>
      <c r="F66" s="16">
        <v>0</v>
      </c>
      <c r="G66" s="16">
        <v>0</v>
      </c>
      <c r="H66" s="16">
        <v>0</v>
      </c>
      <c r="I66" s="16">
        <v>9500</v>
      </c>
      <c r="J66" s="16">
        <v>0</v>
      </c>
      <c r="K66" s="16">
        <v>0</v>
      </c>
      <c r="L66" s="16">
        <v>0</v>
      </c>
      <c r="M66" s="16">
        <v>0</v>
      </c>
      <c r="N66" s="16">
        <v>5276.2</v>
      </c>
      <c r="O66" s="25">
        <v>10894.8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34">
        <f>SUM(E66:Z68)</f>
        <v>306386.69890000002</v>
      </c>
    </row>
    <row r="67" spans="2:27" s="4" customFormat="1" ht="63" customHeight="1">
      <c r="B67" s="38"/>
      <c r="C67" s="33"/>
      <c r="D67" s="27" t="s">
        <v>51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25">
        <f>418.99945+418.99945</f>
        <v>837.99890000000005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34"/>
    </row>
    <row r="68" spans="2:27" s="4" customFormat="1" ht="48.75" customHeight="1">
      <c r="B68" s="38"/>
      <c r="C68" s="33"/>
      <c r="D68" s="27" t="s">
        <v>6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100000</v>
      </c>
      <c r="W68" s="25">
        <v>179877.7</v>
      </c>
      <c r="X68" s="25">
        <v>0</v>
      </c>
      <c r="Y68" s="25">
        <v>0</v>
      </c>
      <c r="Z68" s="25">
        <v>0</v>
      </c>
      <c r="AA68" s="34"/>
    </row>
    <row r="69" spans="2:27" s="4" customFormat="1" ht="61.5" customHeight="1">
      <c r="B69" s="38">
        <v>30</v>
      </c>
      <c r="C69" s="33" t="s">
        <v>103</v>
      </c>
      <c r="D69" s="27" t="s">
        <v>52</v>
      </c>
      <c r="E69" s="16">
        <v>0</v>
      </c>
      <c r="F69" s="16">
        <v>0</v>
      </c>
      <c r="G69" s="16">
        <v>0</v>
      </c>
      <c r="H69" s="16">
        <v>0</v>
      </c>
      <c r="I69" s="16">
        <v>7900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34">
        <f>SUM(E69:Z70)</f>
        <v>96524.3</v>
      </c>
    </row>
    <row r="70" spans="2:27" s="4" customFormat="1" ht="42" customHeight="1">
      <c r="B70" s="38"/>
      <c r="C70" s="33"/>
      <c r="D70" s="27" t="s">
        <v>6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88624.3</v>
      </c>
      <c r="L70" s="16">
        <v>0</v>
      </c>
      <c r="M70" s="16">
        <v>0</v>
      </c>
      <c r="N70" s="16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34"/>
    </row>
    <row r="71" spans="2:27" s="4" customFormat="1" ht="62.25" customHeight="1">
      <c r="B71" s="38">
        <v>31</v>
      </c>
      <c r="C71" s="33" t="s">
        <v>16</v>
      </c>
      <c r="D71" s="27" t="s">
        <v>52</v>
      </c>
      <c r="E71" s="16">
        <v>0</v>
      </c>
      <c r="F71" s="16">
        <v>0</v>
      </c>
      <c r="G71" s="16">
        <v>0</v>
      </c>
      <c r="H71" s="16">
        <v>0</v>
      </c>
      <c r="I71" s="16">
        <v>5700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34">
        <f>SUM(E71:Z72)</f>
        <v>58752.7</v>
      </c>
    </row>
    <row r="72" spans="2:27" s="4" customFormat="1" ht="48.75" customHeight="1">
      <c r="B72" s="38"/>
      <c r="C72" s="33"/>
      <c r="D72" s="27" t="s">
        <v>6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26732.5</v>
      </c>
      <c r="K72" s="16">
        <v>26320.2</v>
      </c>
      <c r="L72" s="16">
        <v>0</v>
      </c>
      <c r="M72" s="16">
        <v>0</v>
      </c>
      <c r="N72" s="16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34"/>
    </row>
    <row r="73" spans="2:27" s="4" customFormat="1" ht="60" customHeight="1">
      <c r="B73" s="38">
        <v>32</v>
      </c>
      <c r="C73" s="33" t="s">
        <v>104</v>
      </c>
      <c r="D73" s="27" t="s">
        <v>52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3500</v>
      </c>
      <c r="K73" s="16">
        <v>0</v>
      </c>
      <c r="L73" s="16">
        <v>0</v>
      </c>
      <c r="M73" s="16">
        <v>0</v>
      </c>
      <c r="N73" s="16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34">
        <f>SUM(E73:Z75)</f>
        <v>367059.9</v>
      </c>
    </row>
    <row r="74" spans="2:27" s="4" customFormat="1" ht="63" customHeight="1">
      <c r="B74" s="38"/>
      <c r="C74" s="33"/>
      <c r="D74" s="27" t="s">
        <v>51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500</v>
      </c>
      <c r="K74" s="16">
        <v>0</v>
      </c>
      <c r="L74" s="16">
        <v>0</v>
      </c>
      <c r="M74" s="16">
        <v>0</v>
      </c>
      <c r="N74" s="16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34"/>
    </row>
    <row r="75" spans="2:27" s="4" customFormat="1" ht="45" customHeight="1">
      <c r="B75" s="38"/>
      <c r="C75" s="33"/>
      <c r="D75" s="27" t="s">
        <v>10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152168</v>
      </c>
      <c r="K75" s="16">
        <v>131795</v>
      </c>
      <c r="L75" s="16">
        <v>79096.899999999994</v>
      </c>
      <c r="M75" s="16">
        <v>0</v>
      </c>
      <c r="N75" s="16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34"/>
    </row>
    <row r="76" spans="2:27" s="4" customFormat="1" ht="60" customHeight="1">
      <c r="B76" s="38">
        <v>33</v>
      </c>
      <c r="C76" s="33" t="s">
        <v>38</v>
      </c>
      <c r="D76" s="27" t="s">
        <v>52</v>
      </c>
      <c r="E76" s="16">
        <v>0</v>
      </c>
      <c r="F76" s="16">
        <v>0</v>
      </c>
      <c r="G76" s="16">
        <v>0</v>
      </c>
      <c r="H76" s="16">
        <v>0</v>
      </c>
      <c r="I76" s="16">
        <v>1000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34">
        <f>SUM(E76:Z77)</f>
        <v>28533.4</v>
      </c>
    </row>
    <row r="77" spans="2:27" s="4" customFormat="1" ht="45.75" customHeight="1">
      <c r="B77" s="38"/>
      <c r="C77" s="33"/>
      <c r="D77" s="27" t="s">
        <v>10</v>
      </c>
      <c r="E77" s="16">
        <v>0</v>
      </c>
      <c r="F77" s="16">
        <v>0</v>
      </c>
      <c r="G77" s="16">
        <v>0</v>
      </c>
      <c r="H77" s="16">
        <v>0</v>
      </c>
      <c r="I77" s="16">
        <v>10502.1</v>
      </c>
      <c r="J77" s="16">
        <v>17031.3</v>
      </c>
      <c r="K77" s="16">
        <v>0</v>
      </c>
      <c r="L77" s="16">
        <v>0</v>
      </c>
      <c r="M77" s="16">
        <v>0</v>
      </c>
      <c r="N77" s="16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34"/>
    </row>
    <row r="78" spans="2:27" s="4" customFormat="1" ht="61.5" customHeight="1">
      <c r="B78" s="38">
        <v>34</v>
      </c>
      <c r="C78" s="33" t="s">
        <v>39</v>
      </c>
      <c r="D78" s="27" t="s">
        <v>52</v>
      </c>
      <c r="E78" s="16">
        <v>0</v>
      </c>
      <c r="F78" s="16">
        <v>0</v>
      </c>
      <c r="G78" s="16">
        <v>0</v>
      </c>
      <c r="H78" s="16">
        <v>0</v>
      </c>
      <c r="I78" s="16">
        <v>2500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34">
        <f>SUM(E78:Z79)</f>
        <v>110566.39999999999</v>
      </c>
    </row>
    <row r="79" spans="2:27" s="4" customFormat="1" ht="42" customHeight="1">
      <c r="B79" s="38"/>
      <c r="C79" s="33"/>
      <c r="D79" s="27" t="s">
        <v>10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35328.6</v>
      </c>
      <c r="K79" s="16">
        <v>0</v>
      </c>
      <c r="L79" s="16">
        <v>72737.8</v>
      </c>
      <c r="M79" s="16">
        <v>0</v>
      </c>
      <c r="N79" s="16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34"/>
    </row>
    <row r="80" spans="2:27" s="4" customFormat="1" ht="63" customHeight="1">
      <c r="B80" s="38">
        <v>35</v>
      </c>
      <c r="C80" s="33" t="s">
        <v>105</v>
      </c>
      <c r="D80" s="27" t="s">
        <v>52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2500</v>
      </c>
      <c r="K80" s="16">
        <v>0</v>
      </c>
      <c r="L80" s="16">
        <v>0</v>
      </c>
      <c r="M80" s="16">
        <v>0</v>
      </c>
      <c r="N80" s="16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34">
        <f>SUM(E80:Z82)</f>
        <v>221391.7</v>
      </c>
    </row>
    <row r="81" spans="2:27" s="4" customFormat="1" ht="60.75" customHeight="1">
      <c r="B81" s="38"/>
      <c r="C81" s="33"/>
      <c r="D81" s="27" t="s">
        <v>51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500</v>
      </c>
      <c r="K81" s="16">
        <v>0</v>
      </c>
      <c r="L81" s="16">
        <v>0</v>
      </c>
      <c r="M81" s="16">
        <v>0</v>
      </c>
      <c r="N81" s="16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34"/>
    </row>
    <row r="82" spans="2:27" s="4" customFormat="1" ht="48.75" customHeight="1">
      <c r="B82" s="38"/>
      <c r="C82" s="33"/>
      <c r="D82" s="27" t="s">
        <v>10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218391.7</v>
      </c>
      <c r="M82" s="16">
        <v>0</v>
      </c>
      <c r="N82" s="16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34"/>
    </row>
    <row r="83" spans="2:27" s="4" customFormat="1" ht="61.5" customHeight="1">
      <c r="B83" s="38">
        <v>36</v>
      </c>
      <c r="C83" s="33" t="s">
        <v>65</v>
      </c>
      <c r="D83" s="27" t="s">
        <v>52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1123</v>
      </c>
      <c r="K83" s="16">
        <v>4392.3999999999996</v>
      </c>
      <c r="L83" s="16">
        <v>0</v>
      </c>
      <c r="M83" s="16">
        <v>0</v>
      </c>
      <c r="N83" s="16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34">
        <f>SUM(E83:Z85)</f>
        <v>158134.39999999999</v>
      </c>
    </row>
    <row r="84" spans="2:27" s="4" customFormat="1" ht="60" customHeight="1">
      <c r="B84" s="38"/>
      <c r="C84" s="33"/>
      <c r="D84" s="27" t="s">
        <v>51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500</v>
      </c>
      <c r="L84" s="16">
        <v>0</v>
      </c>
      <c r="M84" s="16">
        <v>0</v>
      </c>
      <c r="N84" s="16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34"/>
    </row>
    <row r="85" spans="2:27" s="4" customFormat="1" ht="42" customHeight="1">
      <c r="B85" s="38"/>
      <c r="C85" s="33"/>
      <c r="D85" s="27" t="s">
        <v>10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121983.7</v>
      </c>
      <c r="M85" s="16">
        <v>30135.3</v>
      </c>
      <c r="N85" s="16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34"/>
    </row>
    <row r="86" spans="2:27" s="4" customFormat="1" ht="60.75" customHeight="1">
      <c r="B86" s="38">
        <v>37</v>
      </c>
      <c r="C86" s="33" t="s">
        <v>40</v>
      </c>
      <c r="D86" s="27" t="s">
        <v>52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1500.7</v>
      </c>
      <c r="K86" s="16">
        <v>3649.3</v>
      </c>
      <c r="L86" s="16">
        <v>2270.3000000000002</v>
      </c>
      <c r="M86" s="16">
        <v>29.7</v>
      </c>
      <c r="N86" s="16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34">
        <f>SUM(E86:Z88)</f>
        <v>242880.8</v>
      </c>
    </row>
    <row r="87" spans="2:27" s="4" customFormat="1" ht="64.5" customHeight="1">
      <c r="B87" s="38"/>
      <c r="C87" s="33"/>
      <c r="D87" s="27" t="s">
        <v>51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500</v>
      </c>
      <c r="L87" s="16">
        <v>0</v>
      </c>
      <c r="M87" s="16">
        <v>1091.2</v>
      </c>
      <c r="N87" s="16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34"/>
    </row>
    <row r="88" spans="2:27" s="4" customFormat="1" ht="45.75" customHeight="1">
      <c r="B88" s="38"/>
      <c r="C88" s="33"/>
      <c r="D88" s="27" t="s">
        <v>10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49513</v>
      </c>
      <c r="M88" s="16">
        <v>74522.7</v>
      </c>
      <c r="N88" s="16">
        <v>109803.9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34"/>
    </row>
    <row r="89" spans="2:27" s="4" customFormat="1" ht="59.25" customHeight="1">
      <c r="B89" s="38">
        <v>38</v>
      </c>
      <c r="C89" s="33" t="s">
        <v>41</v>
      </c>
      <c r="D89" s="27" t="s">
        <v>52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2500</v>
      </c>
      <c r="L89" s="16">
        <v>0</v>
      </c>
      <c r="M89" s="16">
        <v>0</v>
      </c>
      <c r="N89" s="16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5600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34">
        <f>SUM(E89:Z91)</f>
        <v>207975.1</v>
      </c>
    </row>
    <row r="90" spans="2:27" s="4" customFormat="1" ht="59.25" customHeight="1">
      <c r="B90" s="38"/>
      <c r="C90" s="33"/>
      <c r="D90" s="27" t="s">
        <v>51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500</v>
      </c>
      <c r="L90" s="16">
        <v>0</v>
      </c>
      <c r="M90" s="16">
        <v>0</v>
      </c>
      <c r="N90" s="16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2400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34"/>
    </row>
    <row r="91" spans="2:27" s="4" customFormat="1" ht="47.25" customHeight="1">
      <c r="B91" s="38"/>
      <c r="C91" s="33"/>
      <c r="D91" s="27" t="s">
        <v>10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46975.1</v>
      </c>
      <c r="M91" s="16">
        <v>0</v>
      </c>
      <c r="N91" s="16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150000</v>
      </c>
      <c r="W91" s="25">
        <v>0</v>
      </c>
      <c r="X91" s="25">
        <v>0</v>
      </c>
      <c r="Y91" s="25">
        <v>0</v>
      </c>
      <c r="Z91" s="25">
        <v>0</v>
      </c>
      <c r="AA91" s="34"/>
    </row>
    <row r="92" spans="2:27" s="4" customFormat="1" ht="60.75" customHeight="1">
      <c r="B92" s="46">
        <v>39</v>
      </c>
      <c r="C92" s="49" t="s">
        <v>42</v>
      </c>
      <c r="D92" s="27" t="s">
        <v>52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34">
        <f>SUM(E92:Z94)</f>
        <v>466451.89999999997</v>
      </c>
    </row>
    <row r="93" spans="2:27" s="4" customFormat="1" ht="63" customHeight="1">
      <c r="B93" s="47"/>
      <c r="C93" s="50"/>
      <c r="D93" s="29" t="s">
        <v>93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1195.5999999999999</v>
      </c>
      <c r="N93" s="16">
        <v>385.6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34"/>
    </row>
    <row r="94" spans="2:27" s="4" customFormat="1" ht="44.25" customHeight="1">
      <c r="B94" s="48"/>
      <c r="C94" s="51"/>
      <c r="D94" s="27" t="s">
        <v>10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97805.1</v>
      </c>
      <c r="M94" s="16">
        <v>135056.29999999999</v>
      </c>
      <c r="N94" s="16">
        <v>232009.3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/>
    </row>
    <row r="95" spans="2:27" s="4" customFormat="1" ht="47.25" customHeight="1">
      <c r="B95" s="38">
        <v>40</v>
      </c>
      <c r="C95" s="33" t="s">
        <v>66</v>
      </c>
      <c r="D95" s="27" t="s">
        <v>52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7000</v>
      </c>
      <c r="N95" s="16">
        <v>2656.8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34">
        <f>SUM(E95:Z97)</f>
        <v>123926.68361000001</v>
      </c>
    </row>
    <row r="96" spans="2:27" s="4" customFormat="1" ht="51.75" customHeight="1">
      <c r="B96" s="38"/>
      <c r="C96" s="33"/>
      <c r="D96" s="29" t="s">
        <v>93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1219.4000000000001</v>
      </c>
      <c r="N96" s="16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34"/>
    </row>
    <row r="97" spans="2:27" s="4" customFormat="1" ht="30">
      <c r="B97" s="38"/>
      <c r="C97" s="33"/>
      <c r="D97" s="27" t="s">
        <v>17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56782.400000000001</v>
      </c>
      <c r="O97" s="25">
        <v>56268.083610000001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34"/>
    </row>
    <row r="98" spans="2:27" s="4" customFormat="1" ht="59.25" customHeight="1">
      <c r="B98" s="38">
        <v>41</v>
      </c>
      <c r="C98" s="33" t="s">
        <v>43</v>
      </c>
      <c r="D98" s="27" t="s">
        <v>52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3721</v>
      </c>
      <c r="M98" s="16">
        <v>29</v>
      </c>
      <c r="N98" s="16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34">
        <f>SUM(E98:Z100)</f>
        <v>266612.5</v>
      </c>
    </row>
    <row r="99" spans="2:27" s="4" customFormat="1" ht="60.75" customHeight="1">
      <c r="B99" s="38"/>
      <c r="C99" s="33"/>
      <c r="D99" s="29" t="s">
        <v>93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500</v>
      </c>
      <c r="M99" s="16">
        <v>1239.5</v>
      </c>
      <c r="N99" s="16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34"/>
    </row>
    <row r="100" spans="2:27" s="4" customFormat="1" ht="45.75" customHeight="1">
      <c r="B100" s="38"/>
      <c r="C100" s="33"/>
      <c r="D100" s="27" t="s">
        <v>10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53928.2</v>
      </c>
      <c r="N100" s="16">
        <v>207194.8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34"/>
    </row>
    <row r="101" spans="2:27" s="4" customFormat="1" ht="57.75" customHeight="1">
      <c r="B101" s="38">
        <v>42</v>
      </c>
      <c r="C101" s="33" t="s">
        <v>44</v>
      </c>
      <c r="D101" s="27" t="s">
        <v>52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3721</v>
      </c>
      <c r="M101" s="16">
        <v>29</v>
      </c>
      <c r="N101" s="16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34">
        <f>SUM(E101:Z103)</f>
        <v>127436.97441</v>
      </c>
    </row>
    <row r="102" spans="2:27" s="4" customFormat="1" ht="58.5" customHeight="1">
      <c r="B102" s="38"/>
      <c r="C102" s="33"/>
      <c r="D102" s="29" t="s">
        <v>93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500</v>
      </c>
      <c r="M102" s="16">
        <v>1107.4000000000001</v>
      </c>
      <c r="N102" s="16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34"/>
    </row>
    <row r="103" spans="2:27" s="4" customFormat="1" ht="42" customHeight="1">
      <c r="B103" s="38"/>
      <c r="C103" s="33"/>
      <c r="D103" s="27" t="s">
        <v>10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16406.7</v>
      </c>
      <c r="O103" s="30">
        <v>105672.87441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34"/>
    </row>
    <row r="104" spans="2:27" s="4" customFormat="1" ht="60.75" customHeight="1">
      <c r="B104" s="38">
        <v>43</v>
      </c>
      <c r="C104" s="33" t="s">
        <v>45</v>
      </c>
      <c r="D104" s="27" t="s">
        <v>52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1600</v>
      </c>
      <c r="N104" s="16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34">
        <f>SUM(E104:Z106)</f>
        <v>9688.7999999999993</v>
      </c>
    </row>
    <row r="105" spans="2:27" s="4" customFormat="1" ht="58.5" customHeight="1">
      <c r="B105" s="38"/>
      <c r="C105" s="33"/>
      <c r="D105" s="29" t="s">
        <v>93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500</v>
      </c>
      <c r="N105" s="16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34"/>
    </row>
    <row r="106" spans="2:27" s="4" customFormat="1" ht="44.25" customHeight="1">
      <c r="B106" s="38"/>
      <c r="C106" s="33"/>
      <c r="D106" s="27" t="s">
        <v>10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7588.8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34"/>
    </row>
    <row r="107" spans="2:27" s="4" customFormat="1" ht="61.5" customHeight="1">
      <c r="B107" s="38">
        <v>44</v>
      </c>
      <c r="C107" s="33" t="s">
        <v>46</v>
      </c>
      <c r="D107" s="27" t="s">
        <v>52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19000</v>
      </c>
      <c r="Z107" s="25">
        <v>0</v>
      </c>
      <c r="AA107" s="34">
        <f>SUM(E107:Z109)</f>
        <v>1027000</v>
      </c>
    </row>
    <row r="108" spans="2:27" s="4" customFormat="1" ht="64.5" customHeight="1">
      <c r="B108" s="38"/>
      <c r="C108" s="33"/>
      <c r="D108" s="29" t="s">
        <v>93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8000</v>
      </c>
      <c r="Z108" s="25">
        <v>0</v>
      </c>
      <c r="AA108" s="34"/>
    </row>
    <row r="109" spans="2:27" s="4" customFormat="1" ht="48" customHeight="1">
      <c r="B109" s="38"/>
      <c r="C109" s="33"/>
      <c r="D109" s="27" t="s">
        <v>6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1000000</v>
      </c>
      <c r="AA109" s="34"/>
    </row>
    <row r="110" spans="2:27" s="4" customFormat="1" ht="63.75" customHeight="1">
      <c r="B110" s="38">
        <v>45</v>
      </c>
      <c r="C110" s="33" t="s">
        <v>67</v>
      </c>
      <c r="D110" s="27" t="s">
        <v>52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6300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34">
        <f>SUM(E110:Z112)</f>
        <v>101000</v>
      </c>
    </row>
    <row r="111" spans="2:27" s="4" customFormat="1" ht="61.5" customHeight="1">
      <c r="B111" s="38"/>
      <c r="C111" s="33"/>
      <c r="D111" s="29" t="s">
        <v>93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2700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34"/>
    </row>
    <row r="112" spans="2:27" s="4" customFormat="1" ht="45" customHeight="1">
      <c r="B112" s="38"/>
      <c r="C112" s="33"/>
      <c r="D112" s="27" t="s">
        <v>6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92000</v>
      </c>
      <c r="W112" s="25">
        <v>0</v>
      </c>
      <c r="X112" s="25">
        <v>0</v>
      </c>
      <c r="Y112" s="25">
        <v>0</v>
      </c>
      <c r="Z112" s="25">
        <v>0</v>
      </c>
      <c r="AA112" s="34"/>
    </row>
    <row r="113" spans="2:27" s="4" customFormat="1" ht="65.25" customHeight="1">
      <c r="B113" s="38">
        <v>46</v>
      </c>
      <c r="C113" s="33" t="s">
        <v>49</v>
      </c>
      <c r="D113" s="27" t="s">
        <v>52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25">
        <v>0</v>
      </c>
      <c r="V113" s="25">
        <v>0</v>
      </c>
      <c r="W113" s="25">
        <v>9000</v>
      </c>
      <c r="X113" s="25">
        <v>0</v>
      </c>
      <c r="Y113" s="25">
        <v>0</v>
      </c>
      <c r="Z113" s="25">
        <v>0</v>
      </c>
      <c r="AA113" s="34">
        <f>SUM(E113:Z115)</f>
        <v>123000</v>
      </c>
    </row>
    <row r="114" spans="2:27" s="4" customFormat="1" ht="63.75" customHeight="1">
      <c r="B114" s="38"/>
      <c r="C114" s="33"/>
      <c r="D114" s="29" t="s">
        <v>93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25">
        <v>4000</v>
      </c>
      <c r="X114" s="25">
        <v>0</v>
      </c>
      <c r="Y114" s="25">
        <v>0</v>
      </c>
      <c r="Z114" s="25">
        <v>0</v>
      </c>
      <c r="AA114" s="34"/>
    </row>
    <row r="115" spans="2:27" s="4" customFormat="1" ht="45.75" customHeight="1">
      <c r="B115" s="38"/>
      <c r="C115" s="33"/>
      <c r="D115" s="27" t="s">
        <v>10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25">
        <v>0</v>
      </c>
      <c r="V115" s="25">
        <v>0</v>
      </c>
      <c r="W115" s="25">
        <v>0</v>
      </c>
      <c r="X115" s="25">
        <v>110000</v>
      </c>
      <c r="Y115" s="25">
        <v>0</v>
      </c>
      <c r="Z115" s="25">
        <v>0</v>
      </c>
      <c r="AA115" s="34"/>
    </row>
    <row r="116" spans="2:27" s="4" customFormat="1" ht="63" customHeight="1">
      <c r="B116" s="38">
        <v>47</v>
      </c>
      <c r="C116" s="33" t="s">
        <v>106</v>
      </c>
      <c r="D116" s="27" t="s">
        <v>52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25">
        <v>0</v>
      </c>
      <c r="P116" s="25">
        <v>4500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34">
        <f>SUM(E116:Z118)</f>
        <v>71226.8</v>
      </c>
    </row>
    <row r="117" spans="2:27" s="4" customFormat="1" ht="60.75" customHeight="1">
      <c r="B117" s="38"/>
      <c r="C117" s="33"/>
      <c r="D117" s="29" t="s">
        <v>93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25">
        <v>0</v>
      </c>
      <c r="P117" s="25">
        <v>2000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34"/>
    </row>
    <row r="118" spans="2:27" s="4" customFormat="1" ht="48" customHeight="1">
      <c r="B118" s="38"/>
      <c r="C118" s="33"/>
      <c r="D118" s="27" t="s">
        <v>10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25">
        <v>0</v>
      </c>
      <c r="P118" s="25">
        <v>0</v>
      </c>
      <c r="Q118" s="25">
        <v>0</v>
      </c>
      <c r="R118" s="25">
        <v>64726.8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34"/>
    </row>
    <row r="119" spans="2:27" s="4" customFormat="1" ht="60" customHeight="1">
      <c r="B119" s="38">
        <v>48</v>
      </c>
      <c r="C119" s="33" t="s">
        <v>79</v>
      </c>
      <c r="D119" s="27" t="s">
        <v>52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25">
        <v>0</v>
      </c>
      <c r="P119" s="25">
        <v>9770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34">
        <f>SUM(E119:Z121)</f>
        <v>421720</v>
      </c>
    </row>
    <row r="120" spans="2:27" s="4" customFormat="1" ht="64.5" customHeight="1">
      <c r="B120" s="38"/>
      <c r="C120" s="33"/>
      <c r="D120" s="29" t="s">
        <v>93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25">
        <v>0</v>
      </c>
      <c r="P120" s="25">
        <v>4000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34"/>
    </row>
    <row r="121" spans="2:27" s="4" customFormat="1" ht="46.5" customHeight="1">
      <c r="B121" s="38"/>
      <c r="C121" s="33"/>
      <c r="D121" s="27" t="s">
        <v>10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200000</v>
      </c>
      <c r="T121" s="25">
        <v>207950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34"/>
    </row>
    <row r="122" spans="2:27" s="4" customFormat="1" ht="65.25" customHeight="1">
      <c r="B122" s="38">
        <v>49</v>
      </c>
      <c r="C122" s="33" t="s">
        <v>47</v>
      </c>
      <c r="D122" s="27" t="s">
        <v>52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25">
        <v>0</v>
      </c>
      <c r="U122" s="25">
        <v>0</v>
      </c>
      <c r="V122" s="25">
        <v>0</v>
      </c>
      <c r="W122" s="25">
        <v>0</v>
      </c>
      <c r="X122" s="25">
        <v>0</v>
      </c>
      <c r="Y122" s="25">
        <v>12500</v>
      </c>
      <c r="Z122" s="25">
        <v>0</v>
      </c>
      <c r="AA122" s="34">
        <f>SUM(E122:Z124)</f>
        <v>547000</v>
      </c>
    </row>
    <row r="123" spans="2:27" s="4" customFormat="1" ht="51.75" customHeight="1">
      <c r="B123" s="38"/>
      <c r="C123" s="33"/>
      <c r="D123" s="29" t="s">
        <v>93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5500</v>
      </c>
      <c r="Z123" s="25">
        <v>0</v>
      </c>
      <c r="AA123" s="34"/>
    </row>
    <row r="124" spans="2:27" s="4" customFormat="1" ht="48" customHeight="1">
      <c r="B124" s="38"/>
      <c r="C124" s="33"/>
      <c r="D124" s="27" t="s">
        <v>68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529000</v>
      </c>
      <c r="AA124" s="34"/>
    </row>
    <row r="125" spans="2:27" s="4" customFormat="1" ht="63" customHeight="1">
      <c r="B125" s="38">
        <v>50</v>
      </c>
      <c r="C125" s="33" t="s">
        <v>54</v>
      </c>
      <c r="D125" s="27" t="s">
        <v>52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25">
        <v>0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5498.8</v>
      </c>
      <c r="Z125" s="25">
        <v>0</v>
      </c>
      <c r="AA125" s="34">
        <f>SUM(E125:Z127)</f>
        <v>18953.8</v>
      </c>
    </row>
    <row r="126" spans="2:27" s="4" customFormat="1" ht="62.25" customHeight="1">
      <c r="B126" s="38"/>
      <c r="C126" s="33"/>
      <c r="D126" s="29" t="s">
        <v>93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2300</v>
      </c>
      <c r="Z126" s="25">
        <v>0</v>
      </c>
      <c r="AA126" s="34"/>
    </row>
    <row r="127" spans="2:27" s="4" customFormat="1" ht="48" customHeight="1">
      <c r="B127" s="38"/>
      <c r="C127" s="33"/>
      <c r="D127" s="27" t="s">
        <v>6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11155</v>
      </c>
      <c r="AA127" s="34"/>
    </row>
    <row r="128" spans="2:27" s="4" customFormat="1" ht="60.75" customHeight="1">
      <c r="B128" s="38">
        <v>51</v>
      </c>
      <c r="C128" s="33" t="s">
        <v>107</v>
      </c>
      <c r="D128" s="27" t="s">
        <v>52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3645.6</v>
      </c>
      <c r="Z128" s="25">
        <v>0</v>
      </c>
      <c r="AA128" s="34">
        <f>SUM(E128:Z130)</f>
        <v>12505.6</v>
      </c>
    </row>
    <row r="129" spans="2:27" s="4" customFormat="1" ht="63" customHeight="1">
      <c r="B129" s="38"/>
      <c r="C129" s="33"/>
      <c r="D129" s="29" t="s">
        <v>93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1500</v>
      </c>
      <c r="Z129" s="25">
        <v>0</v>
      </c>
      <c r="AA129" s="34"/>
    </row>
    <row r="130" spans="2:27" s="4" customFormat="1" ht="48.75" customHeight="1">
      <c r="B130" s="38"/>
      <c r="C130" s="33"/>
      <c r="D130" s="27" t="s">
        <v>6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7360</v>
      </c>
      <c r="AA130" s="34"/>
    </row>
    <row r="131" spans="2:27" s="4" customFormat="1" ht="60" customHeight="1">
      <c r="B131" s="38">
        <v>52</v>
      </c>
      <c r="C131" s="33" t="s">
        <v>69</v>
      </c>
      <c r="D131" s="27" t="s">
        <v>52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25">
        <v>0</v>
      </c>
      <c r="X131" s="25">
        <v>0</v>
      </c>
      <c r="Y131" s="25">
        <v>3928</v>
      </c>
      <c r="Z131" s="25">
        <v>0</v>
      </c>
      <c r="AA131" s="34">
        <f>SUM(E131:Z133)</f>
        <v>13678</v>
      </c>
    </row>
    <row r="132" spans="2:27" s="4" customFormat="1" ht="63" customHeight="1">
      <c r="B132" s="38"/>
      <c r="C132" s="33"/>
      <c r="D132" s="29" t="s">
        <v>93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1700</v>
      </c>
      <c r="Z132" s="25">
        <v>0</v>
      </c>
      <c r="AA132" s="34"/>
    </row>
    <row r="133" spans="2:27" s="4" customFormat="1" ht="48" customHeight="1">
      <c r="B133" s="38"/>
      <c r="C133" s="33"/>
      <c r="D133" s="27" t="s">
        <v>6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8050</v>
      </c>
      <c r="AA133" s="34"/>
    </row>
    <row r="134" spans="2:27" s="4" customFormat="1" ht="60.75" customHeight="1">
      <c r="B134" s="38">
        <v>53</v>
      </c>
      <c r="C134" s="33" t="s">
        <v>80</v>
      </c>
      <c r="D134" s="27" t="s">
        <v>52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25">
        <v>0</v>
      </c>
      <c r="P134" s="25">
        <v>3000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34">
        <f>SUM(E134:Z136)</f>
        <v>28250</v>
      </c>
    </row>
    <row r="135" spans="2:27" s="4" customFormat="1" ht="63" customHeight="1">
      <c r="B135" s="38"/>
      <c r="C135" s="33"/>
      <c r="D135" s="29" t="s">
        <v>93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25">
        <v>0</v>
      </c>
      <c r="P135" s="25">
        <v>1500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34"/>
    </row>
    <row r="136" spans="2:27" s="4" customFormat="1" ht="51" customHeight="1">
      <c r="B136" s="38"/>
      <c r="C136" s="33"/>
      <c r="D136" s="27" t="s">
        <v>10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25">
        <v>0</v>
      </c>
      <c r="P136" s="25">
        <v>0</v>
      </c>
      <c r="Q136" s="25">
        <v>23750</v>
      </c>
      <c r="R136" s="25">
        <v>0</v>
      </c>
      <c r="S136" s="25">
        <v>0</v>
      </c>
      <c r="T136" s="25">
        <v>0</v>
      </c>
      <c r="U136" s="25">
        <v>0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34"/>
    </row>
    <row r="137" spans="2:27" s="4" customFormat="1" ht="60.75" customHeight="1">
      <c r="B137" s="38">
        <v>54</v>
      </c>
      <c r="C137" s="33" t="s">
        <v>61</v>
      </c>
      <c r="D137" s="27" t="s">
        <v>52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25">
        <v>705</v>
      </c>
      <c r="P137" s="25">
        <v>0</v>
      </c>
      <c r="Q137" s="25">
        <v>0</v>
      </c>
      <c r="R137" s="25">
        <v>0</v>
      </c>
      <c r="S137" s="25">
        <v>0</v>
      </c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34">
        <f>SUM(E137:Z139)</f>
        <v>14068.50351</v>
      </c>
    </row>
    <row r="138" spans="2:27" s="4" customFormat="1" ht="62.25" customHeight="1">
      <c r="B138" s="38"/>
      <c r="C138" s="33"/>
      <c r="D138" s="29" t="s">
        <v>93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25">
        <v>50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34"/>
    </row>
    <row r="139" spans="2:27" s="4" customFormat="1" ht="46.5" customHeight="1">
      <c r="B139" s="38"/>
      <c r="C139" s="33"/>
      <c r="D139" s="27" t="s">
        <v>10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25">
        <v>3994.05105</v>
      </c>
      <c r="P139" s="25">
        <v>9319.4524600000004</v>
      </c>
      <c r="Q139" s="25">
        <v>0</v>
      </c>
      <c r="R139" s="25">
        <v>0</v>
      </c>
      <c r="S139" s="25">
        <v>0</v>
      </c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34"/>
    </row>
    <row r="140" spans="2:27" s="4" customFormat="1" ht="57.75" customHeight="1">
      <c r="B140" s="38">
        <v>55</v>
      </c>
      <c r="C140" s="33" t="s">
        <v>62</v>
      </c>
      <c r="D140" s="27" t="s">
        <v>52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10615.2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34">
        <f>SUM(E140:Z142)</f>
        <v>447515.2</v>
      </c>
    </row>
    <row r="141" spans="2:27" s="4" customFormat="1" ht="64.5" customHeight="1">
      <c r="B141" s="38"/>
      <c r="C141" s="33"/>
      <c r="D141" s="29" t="s">
        <v>93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4500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34"/>
    </row>
    <row r="142" spans="2:27" s="4" customFormat="1" ht="44.25" customHeight="1">
      <c r="B142" s="38"/>
      <c r="C142" s="33"/>
      <c r="D142" s="27" t="s">
        <v>10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232400</v>
      </c>
      <c r="U142" s="25">
        <v>200000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34"/>
    </row>
    <row r="143" spans="2:27" s="4" customFormat="1" ht="47.25" customHeight="1">
      <c r="B143" s="38">
        <v>56</v>
      </c>
      <c r="C143" s="33" t="s">
        <v>59</v>
      </c>
      <c r="D143" s="27" t="s">
        <v>52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25">
        <v>976.41098999999997</v>
      </c>
      <c r="P143" s="25">
        <v>2919.8818799999999</v>
      </c>
      <c r="Q143" s="25">
        <v>0</v>
      </c>
      <c r="R143" s="25">
        <v>0</v>
      </c>
      <c r="S143" s="25">
        <v>0</v>
      </c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34">
        <f>SUM(E143:Z145)</f>
        <v>36496.292869999997</v>
      </c>
    </row>
    <row r="144" spans="2:27" s="4" customFormat="1" ht="70.5" customHeight="1">
      <c r="B144" s="38"/>
      <c r="C144" s="33"/>
      <c r="D144" s="29" t="s">
        <v>93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25">
        <v>0</v>
      </c>
      <c r="P144" s="25">
        <v>1000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34"/>
    </row>
    <row r="145" spans="2:27" s="4" customFormat="1" ht="47.25" customHeight="1">
      <c r="B145" s="38"/>
      <c r="C145" s="33"/>
      <c r="D145" s="27" t="s">
        <v>6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25">
        <v>0</v>
      </c>
      <c r="P145" s="25">
        <v>31600</v>
      </c>
      <c r="Q145" s="25">
        <v>0</v>
      </c>
      <c r="R145" s="25">
        <v>0</v>
      </c>
      <c r="S145" s="25">
        <v>0</v>
      </c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34"/>
    </row>
    <row r="146" spans="2:27" s="4" customFormat="1" ht="60" customHeight="1">
      <c r="B146" s="38">
        <v>57</v>
      </c>
      <c r="C146" s="33" t="s">
        <v>108</v>
      </c>
      <c r="D146" s="27" t="s">
        <v>52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22560</v>
      </c>
      <c r="Z146" s="25">
        <v>0</v>
      </c>
      <c r="AA146" s="34">
        <f>SUM(E146:Z148)</f>
        <v>952160</v>
      </c>
    </row>
    <row r="147" spans="2:27" s="4" customFormat="1" ht="68.25" customHeight="1">
      <c r="B147" s="38"/>
      <c r="C147" s="33"/>
      <c r="D147" s="29" t="s">
        <v>93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0</v>
      </c>
      <c r="U147" s="25">
        <v>0</v>
      </c>
      <c r="V147" s="25">
        <v>0</v>
      </c>
      <c r="W147" s="25">
        <v>0</v>
      </c>
      <c r="X147" s="25">
        <v>0</v>
      </c>
      <c r="Y147" s="25">
        <v>9600</v>
      </c>
      <c r="Z147" s="25">
        <v>0</v>
      </c>
      <c r="AA147" s="34"/>
    </row>
    <row r="148" spans="2:27" s="4" customFormat="1" ht="46.5" customHeight="1">
      <c r="B148" s="38"/>
      <c r="C148" s="33"/>
      <c r="D148" s="27" t="s">
        <v>10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25">
        <v>0</v>
      </c>
      <c r="P148" s="25">
        <v>0</v>
      </c>
      <c r="Q148" s="25">
        <v>0</v>
      </c>
      <c r="R148" s="25">
        <v>0</v>
      </c>
      <c r="S148" s="25">
        <v>0</v>
      </c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920000</v>
      </c>
      <c r="AA148" s="34"/>
    </row>
    <row r="149" spans="2:27" s="4" customFormat="1" ht="63" customHeight="1">
      <c r="B149" s="38">
        <v>58</v>
      </c>
      <c r="C149" s="33" t="s">
        <v>109</v>
      </c>
      <c r="D149" s="27" t="s">
        <v>52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17424</v>
      </c>
      <c r="Y149" s="25">
        <v>0</v>
      </c>
      <c r="Z149" s="25">
        <v>0</v>
      </c>
      <c r="AA149" s="34">
        <f>SUM(E149:Z151)</f>
        <v>224924</v>
      </c>
    </row>
    <row r="150" spans="2:27" s="4" customFormat="1" ht="62.25" customHeight="1">
      <c r="B150" s="38"/>
      <c r="C150" s="33"/>
      <c r="D150" s="29" t="s">
        <v>93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7500</v>
      </c>
      <c r="Y150" s="25">
        <v>0</v>
      </c>
      <c r="Z150" s="25">
        <v>0</v>
      </c>
      <c r="AA150" s="34"/>
    </row>
    <row r="151" spans="2:27" s="4" customFormat="1" ht="48" customHeight="1">
      <c r="B151" s="38"/>
      <c r="C151" s="33"/>
      <c r="D151" s="27" t="s">
        <v>10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200000</v>
      </c>
      <c r="Z151" s="25">
        <v>0</v>
      </c>
      <c r="AA151" s="34"/>
    </row>
    <row r="152" spans="2:27" s="4" customFormat="1" ht="63" customHeight="1">
      <c r="B152" s="38">
        <v>59</v>
      </c>
      <c r="C152" s="33" t="s">
        <v>110</v>
      </c>
      <c r="D152" s="27" t="s">
        <v>52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25">
        <v>9064</v>
      </c>
      <c r="X152" s="25">
        <v>0</v>
      </c>
      <c r="Y152" s="25">
        <v>0</v>
      </c>
      <c r="Z152" s="25">
        <v>0</v>
      </c>
      <c r="AA152" s="34">
        <f>SUM(E152:Z154)</f>
        <v>380864</v>
      </c>
    </row>
    <row r="153" spans="2:27" s="4" customFormat="1" ht="65.25" customHeight="1">
      <c r="B153" s="38"/>
      <c r="C153" s="33"/>
      <c r="D153" s="29" t="s">
        <v>93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3800</v>
      </c>
      <c r="X153" s="25">
        <v>0</v>
      </c>
      <c r="Y153" s="25">
        <v>0</v>
      </c>
      <c r="Z153" s="25">
        <v>0</v>
      </c>
      <c r="AA153" s="34"/>
    </row>
    <row r="154" spans="2:27" s="4" customFormat="1" ht="47.25" customHeight="1">
      <c r="B154" s="38"/>
      <c r="C154" s="33"/>
      <c r="D154" s="27" t="s">
        <v>10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25">
        <v>0</v>
      </c>
      <c r="P154" s="25">
        <v>0</v>
      </c>
      <c r="Q154" s="25">
        <v>0</v>
      </c>
      <c r="R154" s="25">
        <v>0</v>
      </c>
      <c r="S154" s="25">
        <v>0</v>
      </c>
      <c r="T154" s="25">
        <v>0</v>
      </c>
      <c r="U154" s="25">
        <v>0</v>
      </c>
      <c r="V154" s="25">
        <v>0</v>
      </c>
      <c r="W154" s="25">
        <v>0</v>
      </c>
      <c r="X154" s="25">
        <v>368000</v>
      </c>
      <c r="Y154" s="25">
        <v>0</v>
      </c>
      <c r="Z154" s="25">
        <v>0</v>
      </c>
      <c r="AA154" s="34"/>
    </row>
    <row r="155" spans="2:27" s="4" customFormat="1" ht="66.75" customHeight="1">
      <c r="B155" s="38">
        <v>60</v>
      </c>
      <c r="C155" s="33" t="s">
        <v>48</v>
      </c>
      <c r="D155" s="27" t="s">
        <v>52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25">
        <v>0</v>
      </c>
      <c r="P155" s="25">
        <v>0</v>
      </c>
      <c r="Q155" s="25">
        <v>0</v>
      </c>
      <c r="R155" s="25">
        <v>0</v>
      </c>
      <c r="S155" s="25">
        <v>0</v>
      </c>
      <c r="T155" s="25">
        <v>0</v>
      </c>
      <c r="U155" s="25">
        <v>0</v>
      </c>
      <c r="V155" s="25">
        <v>0</v>
      </c>
      <c r="W155" s="25">
        <v>0</v>
      </c>
      <c r="X155" s="25">
        <v>10500</v>
      </c>
      <c r="Y155" s="25">
        <v>0</v>
      </c>
      <c r="Z155" s="25">
        <v>0</v>
      </c>
      <c r="AA155" s="34">
        <f>SUM(E155:Z157)</f>
        <v>284000</v>
      </c>
    </row>
    <row r="156" spans="2:27" s="4" customFormat="1" ht="69" customHeight="1">
      <c r="B156" s="38"/>
      <c r="C156" s="33"/>
      <c r="D156" s="29" t="s">
        <v>93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4500</v>
      </c>
      <c r="Y156" s="25">
        <v>0</v>
      </c>
      <c r="Z156" s="25">
        <v>0</v>
      </c>
      <c r="AA156" s="34"/>
    </row>
    <row r="157" spans="2:27" s="4" customFormat="1" ht="43.5" customHeight="1">
      <c r="B157" s="38"/>
      <c r="C157" s="33"/>
      <c r="D157" s="27" t="s">
        <v>10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0</v>
      </c>
      <c r="T157" s="25">
        <v>0</v>
      </c>
      <c r="U157" s="25">
        <v>0</v>
      </c>
      <c r="V157" s="25">
        <v>0</v>
      </c>
      <c r="W157" s="25">
        <v>0</v>
      </c>
      <c r="X157" s="25">
        <v>0</v>
      </c>
      <c r="Y157" s="25">
        <v>269000</v>
      </c>
      <c r="Z157" s="25">
        <v>0</v>
      </c>
      <c r="AA157" s="34"/>
    </row>
    <row r="158" spans="2:27" s="4" customFormat="1" ht="60.75" customHeight="1">
      <c r="B158" s="38">
        <v>61</v>
      </c>
      <c r="C158" s="33" t="s">
        <v>55</v>
      </c>
      <c r="D158" s="27" t="s">
        <v>52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6748</v>
      </c>
      <c r="W158" s="25">
        <v>0</v>
      </c>
      <c r="X158" s="25">
        <v>0</v>
      </c>
      <c r="Y158" s="25">
        <v>0</v>
      </c>
      <c r="Z158" s="25">
        <v>0</v>
      </c>
      <c r="AA158" s="34">
        <f>SUM(E158:Z160)</f>
        <v>285648</v>
      </c>
    </row>
    <row r="159" spans="2:27" s="4" customFormat="1" ht="59.25" customHeight="1">
      <c r="B159" s="38"/>
      <c r="C159" s="33"/>
      <c r="D159" s="29" t="s">
        <v>93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2900</v>
      </c>
      <c r="W159" s="25">
        <v>0</v>
      </c>
      <c r="X159" s="25">
        <v>0</v>
      </c>
      <c r="Y159" s="25">
        <v>0</v>
      </c>
      <c r="Z159" s="25">
        <v>0</v>
      </c>
      <c r="AA159" s="34"/>
    </row>
    <row r="160" spans="2:27" s="4" customFormat="1" ht="46.5" customHeight="1">
      <c r="B160" s="38"/>
      <c r="C160" s="33"/>
      <c r="D160" s="27" t="s">
        <v>10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25">
        <v>0</v>
      </c>
      <c r="P160" s="25">
        <v>0</v>
      </c>
      <c r="Q160" s="25">
        <v>0</v>
      </c>
      <c r="R160" s="25">
        <v>0</v>
      </c>
      <c r="S160" s="25">
        <v>0</v>
      </c>
      <c r="T160" s="25">
        <v>0</v>
      </c>
      <c r="U160" s="25">
        <v>0</v>
      </c>
      <c r="V160" s="25">
        <v>0</v>
      </c>
      <c r="W160" s="25">
        <v>276000</v>
      </c>
      <c r="X160" s="25">
        <v>0</v>
      </c>
      <c r="Y160" s="25">
        <v>0</v>
      </c>
      <c r="Z160" s="25">
        <v>0</v>
      </c>
      <c r="AA160" s="34"/>
    </row>
    <row r="161" spans="2:27" s="4" customFormat="1" ht="57.75" customHeight="1">
      <c r="B161" s="38">
        <v>62</v>
      </c>
      <c r="C161" s="33" t="s">
        <v>64</v>
      </c>
      <c r="D161" s="27" t="s">
        <v>52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25">
        <v>0</v>
      </c>
      <c r="P161" s="25">
        <v>0</v>
      </c>
      <c r="Q161" s="25">
        <v>0</v>
      </c>
      <c r="R161" s="25">
        <v>0</v>
      </c>
      <c r="S161" s="25">
        <v>3500</v>
      </c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34">
        <f>SUM(E161:Z163)</f>
        <v>25000</v>
      </c>
    </row>
    <row r="162" spans="2:27" s="4" customFormat="1" ht="60" customHeight="1">
      <c r="B162" s="38"/>
      <c r="C162" s="33"/>
      <c r="D162" s="29" t="s">
        <v>93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25">
        <v>0</v>
      </c>
      <c r="P162" s="25">
        <v>0</v>
      </c>
      <c r="Q162" s="25">
        <v>0</v>
      </c>
      <c r="R162" s="25">
        <v>0</v>
      </c>
      <c r="S162" s="25">
        <v>1500</v>
      </c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34"/>
    </row>
    <row r="163" spans="2:27" s="4" customFormat="1" ht="50.25" customHeight="1">
      <c r="B163" s="38"/>
      <c r="C163" s="33"/>
      <c r="D163" s="27" t="s">
        <v>10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25">
        <v>0</v>
      </c>
      <c r="P163" s="25">
        <v>0</v>
      </c>
      <c r="Q163" s="25">
        <v>0</v>
      </c>
      <c r="R163" s="25">
        <v>0</v>
      </c>
      <c r="S163" s="25">
        <v>0</v>
      </c>
      <c r="T163" s="25">
        <v>20000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34"/>
    </row>
    <row r="164" spans="2:27" s="4" customFormat="1" ht="60.75" customHeight="1">
      <c r="B164" s="38">
        <v>63</v>
      </c>
      <c r="C164" s="33" t="s">
        <v>56</v>
      </c>
      <c r="D164" s="27" t="s">
        <v>52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10500</v>
      </c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34">
        <f>SUM(E164:Z166)</f>
        <v>315000</v>
      </c>
    </row>
    <row r="165" spans="2:27" s="4" customFormat="1" ht="63" customHeight="1">
      <c r="B165" s="38"/>
      <c r="C165" s="33"/>
      <c r="D165" s="29" t="s">
        <v>93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25">
        <v>0</v>
      </c>
      <c r="P165" s="25">
        <v>0</v>
      </c>
      <c r="Q165" s="25">
        <v>0</v>
      </c>
      <c r="R165" s="25">
        <v>0</v>
      </c>
      <c r="S165" s="25">
        <v>4500</v>
      </c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34"/>
    </row>
    <row r="166" spans="2:27" s="4" customFormat="1" ht="45" customHeight="1">
      <c r="B166" s="38"/>
      <c r="C166" s="33"/>
      <c r="D166" s="27" t="s">
        <v>10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25">
        <v>0</v>
      </c>
      <c r="P166" s="25">
        <v>0</v>
      </c>
      <c r="Q166" s="25">
        <v>0</v>
      </c>
      <c r="R166" s="25">
        <v>0</v>
      </c>
      <c r="S166" s="25">
        <v>0</v>
      </c>
      <c r="T166" s="25">
        <v>150000</v>
      </c>
      <c r="U166" s="25">
        <v>150000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34"/>
    </row>
    <row r="167" spans="2:27" s="4" customFormat="1" ht="60.75" customHeight="1">
      <c r="B167" s="38">
        <v>64</v>
      </c>
      <c r="C167" s="33" t="s">
        <v>57</v>
      </c>
      <c r="D167" s="27" t="s">
        <v>52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25">
        <v>0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5">
        <v>6900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34">
        <f>SUM(E167:Z169)</f>
        <v>259900</v>
      </c>
    </row>
    <row r="168" spans="2:27" s="4" customFormat="1" ht="63.75" customHeight="1">
      <c r="B168" s="38"/>
      <c r="C168" s="33"/>
      <c r="D168" s="29" t="s">
        <v>93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3000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34"/>
    </row>
    <row r="169" spans="2:27" s="4" customFormat="1" ht="48.75" customHeight="1">
      <c r="B169" s="38"/>
      <c r="C169" s="33"/>
      <c r="D169" s="27" t="s">
        <v>10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0</v>
      </c>
      <c r="V169" s="25">
        <v>250000</v>
      </c>
      <c r="W169" s="25">
        <v>0</v>
      </c>
      <c r="X169" s="25">
        <v>0</v>
      </c>
      <c r="Y169" s="25">
        <v>0</v>
      </c>
      <c r="Z169" s="25">
        <v>0</v>
      </c>
      <c r="AA169" s="34"/>
    </row>
    <row r="170" spans="2:27" s="4" customFormat="1" ht="59.25" customHeight="1">
      <c r="B170" s="38">
        <v>65</v>
      </c>
      <c r="C170" s="33" t="s">
        <v>58</v>
      </c>
      <c r="D170" s="27" t="s">
        <v>52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14000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34">
        <f>SUM(E170:Z172)</f>
        <v>260000</v>
      </c>
    </row>
    <row r="171" spans="2:27" s="4" customFormat="1" ht="63.75" customHeight="1">
      <c r="B171" s="38"/>
      <c r="C171" s="33"/>
      <c r="D171" s="29" t="s">
        <v>93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6000</v>
      </c>
      <c r="T171" s="25">
        <v>0</v>
      </c>
      <c r="U171" s="25">
        <v>0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34"/>
    </row>
    <row r="172" spans="2:27" s="4" customFormat="1" ht="48.75" customHeight="1">
      <c r="B172" s="38"/>
      <c r="C172" s="33"/>
      <c r="D172" s="27" t="s">
        <v>10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25">
        <v>0</v>
      </c>
      <c r="P172" s="25">
        <v>0</v>
      </c>
      <c r="Q172" s="25">
        <v>0</v>
      </c>
      <c r="R172" s="25">
        <v>0</v>
      </c>
      <c r="S172" s="25">
        <v>0</v>
      </c>
      <c r="T172" s="25">
        <v>120000</v>
      </c>
      <c r="U172" s="25">
        <v>120000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34"/>
    </row>
    <row r="173" spans="2:27" s="4" customFormat="1" ht="62.25" customHeight="1">
      <c r="B173" s="38">
        <v>66</v>
      </c>
      <c r="C173" s="33" t="s">
        <v>111</v>
      </c>
      <c r="D173" s="27" t="s">
        <v>52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25">
        <v>7500</v>
      </c>
      <c r="P173" s="25">
        <v>7500</v>
      </c>
      <c r="Q173" s="25">
        <v>0</v>
      </c>
      <c r="R173" s="25">
        <v>0</v>
      </c>
      <c r="S173" s="25">
        <v>0</v>
      </c>
      <c r="T173" s="25">
        <v>0</v>
      </c>
      <c r="U173" s="25">
        <v>0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34">
        <f>SUM(E173:Z175)</f>
        <v>610690.69999999995</v>
      </c>
    </row>
    <row r="174" spans="2:27" s="4" customFormat="1" ht="61.5" customHeight="1">
      <c r="B174" s="38"/>
      <c r="C174" s="33"/>
      <c r="D174" s="29" t="s">
        <v>93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25">
        <v>0</v>
      </c>
      <c r="P174" s="25">
        <v>0</v>
      </c>
      <c r="Q174" s="25">
        <v>0</v>
      </c>
      <c r="R174" s="25">
        <v>0</v>
      </c>
      <c r="S174" s="25">
        <v>0</v>
      </c>
      <c r="T174" s="25">
        <v>0</v>
      </c>
      <c r="U174" s="25">
        <v>0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34"/>
    </row>
    <row r="175" spans="2:27" s="4" customFormat="1" ht="44.25" customHeight="1">
      <c r="B175" s="38"/>
      <c r="C175" s="33"/>
      <c r="D175" s="27" t="s">
        <v>10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25">
        <v>0</v>
      </c>
      <c r="P175" s="25">
        <v>0</v>
      </c>
      <c r="Q175" s="25">
        <v>0</v>
      </c>
      <c r="R175" s="25">
        <v>0</v>
      </c>
      <c r="S175" s="25">
        <v>300000</v>
      </c>
      <c r="T175" s="25">
        <v>295690.7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34"/>
    </row>
    <row r="176" spans="2:27" s="4" customFormat="1" ht="41.25" customHeight="1">
      <c r="B176" s="38">
        <v>67</v>
      </c>
      <c r="C176" s="33" t="s">
        <v>50</v>
      </c>
      <c r="D176" s="27" t="s">
        <v>52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25">
        <v>1379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34">
        <f>SUM(E176:Z178)</f>
        <v>11899</v>
      </c>
    </row>
    <row r="177" spans="2:27" s="4" customFormat="1" ht="62.25" customHeight="1">
      <c r="B177" s="38"/>
      <c r="C177" s="33"/>
      <c r="D177" s="29" t="s">
        <v>93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34"/>
    </row>
    <row r="178" spans="2:27" s="4" customFormat="1" ht="48" customHeight="1">
      <c r="B178" s="38"/>
      <c r="C178" s="33"/>
      <c r="D178" s="27" t="s">
        <v>10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25">
        <v>0</v>
      </c>
      <c r="P178" s="25">
        <v>10520</v>
      </c>
      <c r="Q178" s="25">
        <v>0</v>
      </c>
      <c r="R178" s="25">
        <v>0</v>
      </c>
      <c r="S178" s="25">
        <v>0</v>
      </c>
      <c r="T178" s="25">
        <v>0</v>
      </c>
      <c r="U178" s="25">
        <v>0</v>
      </c>
      <c r="V178" s="25">
        <v>0</v>
      </c>
      <c r="W178" s="25">
        <v>0</v>
      </c>
      <c r="X178" s="25">
        <v>0</v>
      </c>
      <c r="Y178" s="25">
        <v>0</v>
      </c>
      <c r="Z178" s="25">
        <v>0</v>
      </c>
      <c r="AA178" s="34"/>
    </row>
    <row r="179" spans="2:27" s="4" customFormat="1" ht="60" customHeight="1">
      <c r="B179" s="38">
        <v>68</v>
      </c>
      <c r="C179" s="33" t="s">
        <v>22</v>
      </c>
      <c r="D179" s="27" t="s">
        <v>52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25">
        <v>0</v>
      </c>
      <c r="P179" s="25">
        <v>6825.4268099999999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34">
        <f>SUM(E179:Z181)</f>
        <v>108825.42681</v>
      </c>
    </row>
    <row r="180" spans="2:27" s="4" customFormat="1" ht="66.75" customHeight="1">
      <c r="B180" s="38"/>
      <c r="C180" s="33"/>
      <c r="D180" s="29" t="s">
        <v>93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25">
        <v>0</v>
      </c>
      <c r="P180" s="25">
        <v>2000</v>
      </c>
      <c r="Q180" s="25">
        <v>0</v>
      </c>
      <c r="R180" s="25">
        <v>0</v>
      </c>
      <c r="S180" s="25">
        <v>0</v>
      </c>
      <c r="T180" s="25">
        <v>0</v>
      </c>
      <c r="U180" s="25">
        <v>0</v>
      </c>
      <c r="V180" s="25">
        <v>0</v>
      </c>
      <c r="W180" s="25">
        <v>0</v>
      </c>
      <c r="X180" s="25">
        <v>0</v>
      </c>
      <c r="Y180" s="25">
        <v>0</v>
      </c>
      <c r="Z180" s="25">
        <v>0</v>
      </c>
      <c r="AA180" s="34"/>
    </row>
    <row r="181" spans="2:27" s="4" customFormat="1" ht="51" customHeight="1">
      <c r="B181" s="38"/>
      <c r="C181" s="33"/>
      <c r="D181" s="27" t="s">
        <v>10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25">
        <v>0</v>
      </c>
      <c r="P181" s="25">
        <v>0</v>
      </c>
      <c r="Q181" s="25">
        <v>0</v>
      </c>
      <c r="R181" s="25">
        <v>0</v>
      </c>
      <c r="S181" s="25">
        <v>100000</v>
      </c>
      <c r="T181" s="25">
        <v>0</v>
      </c>
      <c r="U181" s="25">
        <v>0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34"/>
    </row>
    <row r="182" spans="2:27" s="4" customFormat="1" ht="64.5" customHeight="1">
      <c r="B182" s="46">
        <v>67</v>
      </c>
      <c r="C182" s="33" t="s">
        <v>71</v>
      </c>
      <c r="D182" s="27" t="s">
        <v>52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25">
        <v>806.36564999999996</v>
      </c>
      <c r="P182" s="25">
        <v>5233.4855799999996</v>
      </c>
      <c r="Q182" s="25">
        <v>0</v>
      </c>
      <c r="R182" s="25">
        <v>0</v>
      </c>
      <c r="S182" s="25">
        <v>0</v>
      </c>
      <c r="T182" s="25">
        <v>0</v>
      </c>
      <c r="U182" s="25">
        <v>0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34">
        <f>SUM(E182:Z184)</f>
        <v>39439.85123</v>
      </c>
    </row>
    <row r="183" spans="2:27" s="4" customFormat="1" ht="65.25" customHeight="1">
      <c r="B183" s="47"/>
      <c r="C183" s="33"/>
      <c r="D183" s="29" t="s">
        <v>93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  <c r="N183" s="16">
        <v>0</v>
      </c>
      <c r="O183" s="25">
        <v>0</v>
      </c>
      <c r="P183" s="25">
        <v>1800</v>
      </c>
      <c r="Q183" s="25">
        <v>0</v>
      </c>
      <c r="R183" s="25">
        <v>0</v>
      </c>
      <c r="S183" s="25">
        <v>0</v>
      </c>
      <c r="T183" s="25">
        <v>0</v>
      </c>
      <c r="U183" s="25">
        <v>0</v>
      </c>
      <c r="V183" s="25">
        <v>0</v>
      </c>
      <c r="W183" s="25">
        <v>0</v>
      </c>
      <c r="X183" s="25">
        <v>0</v>
      </c>
      <c r="Y183" s="25">
        <v>0</v>
      </c>
      <c r="Z183" s="25">
        <v>0</v>
      </c>
      <c r="AA183" s="34"/>
    </row>
    <row r="184" spans="2:27" s="4" customFormat="1" ht="47.25" customHeight="1">
      <c r="B184" s="48"/>
      <c r="C184" s="33"/>
      <c r="D184" s="27" t="s">
        <v>10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25">
        <v>0</v>
      </c>
      <c r="P184" s="25">
        <v>17002.00778</v>
      </c>
      <c r="Q184" s="25">
        <v>14597.99222</v>
      </c>
      <c r="R184" s="25">
        <v>0</v>
      </c>
      <c r="S184" s="25">
        <v>0</v>
      </c>
      <c r="T184" s="25">
        <v>0</v>
      </c>
      <c r="U184" s="25">
        <v>0</v>
      </c>
      <c r="V184" s="25">
        <v>0</v>
      </c>
      <c r="W184" s="25">
        <v>0</v>
      </c>
      <c r="X184" s="25">
        <v>0</v>
      </c>
      <c r="Y184" s="25">
        <v>0</v>
      </c>
      <c r="Z184" s="25">
        <v>0</v>
      </c>
      <c r="AA184" s="34"/>
    </row>
    <row r="185" spans="2:27" s="4" customFormat="1" ht="63" customHeight="1">
      <c r="B185" s="46">
        <v>68</v>
      </c>
      <c r="C185" s="33" t="s">
        <v>72</v>
      </c>
      <c r="D185" s="27" t="s">
        <v>52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34">
        <f>SUM(E185:Z187)</f>
        <v>349039.56</v>
      </c>
    </row>
    <row r="186" spans="2:27" s="4" customFormat="1" ht="63.75" customHeight="1">
      <c r="B186" s="47"/>
      <c r="C186" s="33"/>
      <c r="D186" s="29" t="s">
        <v>93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0</v>
      </c>
      <c r="M186" s="16">
        <v>0</v>
      </c>
      <c r="N186" s="16">
        <v>0</v>
      </c>
      <c r="O186" s="25">
        <v>1706.76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34"/>
    </row>
    <row r="187" spans="2:27" s="4" customFormat="1" ht="48" customHeight="1">
      <c r="B187" s="48"/>
      <c r="C187" s="33"/>
      <c r="D187" s="27" t="s">
        <v>10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25">
        <v>0</v>
      </c>
      <c r="P187" s="25">
        <v>0</v>
      </c>
      <c r="Q187" s="25">
        <v>0</v>
      </c>
      <c r="R187" s="25">
        <v>0</v>
      </c>
      <c r="S187" s="25">
        <v>347332.8</v>
      </c>
      <c r="T187" s="25">
        <v>0</v>
      </c>
      <c r="U187" s="25">
        <v>0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  <c r="AA187" s="34"/>
    </row>
    <row r="188" spans="2:27" s="4" customFormat="1" ht="65.25" customHeight="1">
      <c r="B188" s="46">
        <v>69</v>
      </c>
      <c r="C188" s="33" t="s">
        <v>73</v>
      </c>
      <c r="D188" s="27" t="s">
        <v>52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25">
        <v>0</v>
      </c>
      <c r="P188" s="25">
        <v>0</v>
      </c>
      <c r="Q188" s="25">
        <v>0</v>
      </c>
      <c r="R188" s="25">
        <v>0</v>
      </c>
      <c r="S188" s="25">
        <v>0</v>
      </c>
      <c r="T188" s="25">
        <v>0</v>
      </c>
      <c r="U188" s="25">
        <v>0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34">
        <f>SUM(E188:Z190)</f>
        <v>235770.66800000001</v>
      </c>
    </row>
    <row r="189" spans="2:27" s="4" customFormat="1" ht="60.75" customHeight="1">
      <c r="B189" s="47"/>
      <c r="C189" s="33"/>
      <c r="D189" s="29" t="s">
        <v>93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25">
        <v>1546.6679999999999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34"/>
    </row>
    <row r="190" spans="2:27" s="4" customFormat="1" ht="50.25" customHeight="1">
      <c r="B190" s="48"/>
      <c r="C190" s="33"/>
      <c r="D190" s="27" t="s">
        <v>10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25">
        <v>0</v>
      </c>
      <c r="P190" s="25">
        <v>0</v>
      </c>
      <c r="Q190" s="25">
        <v>0</v>
      </c>
      <c r="R190" s="25">
        <v>0</v>
      </c>
      <c r="S190" s="25">
        <v>0</v>
      </c>
      <c r="T190" s="25">
        <v>234224</v>
      </c>
      <c r="U190" s="25">
        <v>0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  <c r="AA190" s="34"/>
    </row>
    <row r="191" spans="2:27" s="4" customFormat="1" ht="66.75" customHeight="1">
      <c r="B191" s="46">
        <v>70</v>
      </c>
      <c r="C191" s="33" t="s">
        <v>74</v>
      </c>
      <c r="D191" s="27" t="s">
        <v>52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34">
        <f>SUM(E191:Z193)</f>
        <v>314453.62</v>
      </c>
    </row>
    <row r="192" spans="2:27" s="4" customFormat="1" ht="66" customHeight="1">
      <c r="B192" s="47"/>
      <c r="C192" s="33"/>
      <c r="D192" s="29" t="s">
        <v>93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25">
        <v>1333.62</v>
      </c>
      <c r="P192" s="25">
        <v>0</v>
      </c>
      <c r="Q192" s="25">
        <v>0</v>
      </c>
      <c r="R192" s="25">
        <v>0</v>
      </c>
      <c r="S192" s="25">
        <v>0</v>
      </c>
      <c r="T192" s="25">
        <v>0</v>
      </c>
      <c r="U192" s="25">
        <v>0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  <c r="AA192" s="34"/>
    </row>
    <row r="193" spans="2:27" s="4" customFormat="1" ht="46.5" customHeight="1">
      <c r="B193" s="48"/>
      <c r="C193" s="33"/>
      <c r="D193" s="27" t="s">
        <v>10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25">
        <v>0</v>
      </c>
      <c r="P193" s="25">
        <v>0</v>
      </c>
      <c r="Q193" s="25">
        <v>0</v>
      </c>
      <c r="R193" s="25">
        <v>0</v>
      </c>
      <c r="S193" s="25">
        <v>0</v>
      </c>
      <c r="T193" s="25">
        <v>0</v>
      </c>
      <c r="U193" s="25">
        <v>0</v>
      </c>
      <c r="V193" s="25">
        <v>0</v>
      </c>
      <c r="W193" s="25">
        <v>313120</v>
      </c>
      <c r="X193" s="25">
        <v>0</v>
      </c>
      <c r="Y193" s="25">
        <v>0</v>
      </c>
      <c r="Z193" s="25">
        <v>0</v>
      </c>
      <c r="AA193" s="34"/>
    </row>
    <row r="194" spans="2:27" s="4" customFormat="1" ht="60.75" customHeight="1">
      <c r="B194" s="46">
        <v>71</v>
      </c>
      <c r="C194" s="33" t="s">
        <v>75</v>
      </c>
      <c r="D194" s="27" t="s">
        <v>52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  <c r="AA194" s="34">
        <f>SUM(E194:Z196)</f>
        <v>171489.136</v>
      </c>
    </row>
    <row r="195" spans="2:27" s="4" customFormat="1" ht="58.5" customHeight="1">
      <c r="B195" s="47"/>
      <c r="C195" s="33"/>
      <c r="D195" s="29" t="s">
        <v>93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25">
        <v>1236.336</v>
      </c>
      <c r="P195" s="25">
        <v>0</v>
      </c>
      <c r="Q195" s="25">
        <v>0</v>
      </c>
      <c r="R195" s="25">
        <v>0</v>
      </c>
      <c r="S195" s="25">
        <v>0</v>
      </c>
      <c r="T195" s="25">
        <v>0</v>
      </c>
      <c r="U195" s="25">
        <v>0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34"/>
    </row>
    <row r="196" spans="2:27" s="4" customFormat="1" ht="54" customHeight="1">
      <c r="B196" s="48"/>
      <c r="C196" s="33"/>
      <c r="D196" s="27" t="s">
        <v>10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  <c r="N196" s="16">
        <v>0</v>
      </c>
      <c r="O196" s="25">
        <v>0</v>
      </c>
      <c r="P196" s="25">
        <v>0</v>
      </c>
      <c r="Q196" s="25">
        <v>0</v>
      </c>
      <c r="R196" s="25">
        <v>0</v>
      </c>
      <c r="S196" s="25">
        <v>0</v>
      </c>
      <c r="T196" s="25">
        <v>0</v>
      </c>
      <c r="U196" s="25">
        <v>0</v>
      </c>
      <c r="V196" s="25">
        <v>170252.79999999999</v>
      </c>
      <c r="W196" s="25">
        <v>0</v>
      </c>
      <c r="X196" s="25">
        <v>0</v>
      </c>
      <c r="Y196" s="25">
        <v>0</v>
      </c>
      <c r="Z196" s="25">
        <v>0</v>
      </c>
      <c r="AA196" s="34"/>
    </row>
    <row r="197" spans="2:27" s="4" customFormat="1" ht="61.5" customHeight="1">
      <c r="B197" s="46">
        <v>72</v>
      </c>
      <c r="C197" s="33" t="s">
        <v>76</v>
      </c>
      <c r="D197" s="27" t="s">
        <v>52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34">
        <f>SUM(E197:Z199)</f>
        <v>560933.5959999999</v>
      </c>
    </row>
    <row r="198" spans="2:27" s="4" customFormat="1" ht="60.75" customHeight="1">
      <c r="B198" s="47"/>
      <c r="C198" s="33"/>
      <c r="D198" s="29" t="s">
        <v>93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25">
        <v>1780.896</v>
      </c>
      <c r="P198" s="25">
        <v>0</v>
      </c>
      <c r="Q198" s="25">
        <v>0</v>
      </c>
      <c r="R198" s="25">
        <v>0</v>
      </c>
      <c r="S198" s="25">
        <v>0</v>
      </c>
      <c r="T198" s="25">
        <v>0</v>
      </c>
      <c r="U198" s="25">
        <v>0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34"/>
    </row>
    <row r="199" spans="2:27" s="4" customFormat="1" ht="45.75" customHeight="1">
      <c r="B199" s="48"/>
      <c r="C199" s="33"/>
      <c r="D199" s="27" t="s">
        <v>10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25">
        <v>0</v>
      </c>
      <c r="P199" s="25">
        <v>0</v>
      </c>
      <c r="Q199" s="25">
        <v>0</v>
      </c>
      <c r="R199" s="25">
        <v>0</v>
      </c>
      <c r="S199" s="25">
        <v>0</v>
      </c>
      <c r="T199" s="25">
        <v>0</v>
      </c>
      <c r="U199" s="25">
        <v>559152.69999999995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34"/>
    </row>
    <row r="200" spans="2:27" s="4" customFormat="1" ht="60" customHeight="1">
      <c r="B200" s="46">
        <v>73</v>
      </c>
      <c r="C200" s="33" t="s">
        <v>77</v>
      </c>
      <c r="D200" s="27" t="s">
        <v>52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25">
        <v>0</v>
      </c>
      <c r="P200" s="25">
        <v>14504.745489999999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34">
        <f>SUM(E200:Z202)</f>
        <v>991200.45326999994</v>
      </c>
    </row>
    <row r="201" spans="2:27" s="4" customFormat="1" ht="63" customHeight="1">
      <c r="B201" s="47"/>
      <c r="C201" s="33"/>
      <c r="D201" s="29" t="s">
        <v>93</v>
      </c>
      <c r="E201" s="16">
        <v>0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6">
        <v>0</v>
      </c>
      <c r="O201" s="25">
        <v>0</v>
      </c>
      <c r="P201" s="25">
        <v>6200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34"/>
    </row>
    <row r="202" spans="2:27" s="4" customFormat="1" ht="52.5" customHeight="1">
      <c r="B202" s="48"/>
      <c r="C202" s="33"/>
      <c r="D202" s="27" t="s">
        <v>10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  <c r="N202" s="16">
        <v>0</v>
      </c>
      <c r="O202" s="25">
        <v>0</v>
      </c>
      <c r="P202" s="25">
        <v>0</v>
      </c>
      <c r="Q202" s="25">
        <v>0</v>
      </c>
      <c r="R202" s="25">
        <f>38328.40778</f>
        <v>38328.407780000001</v>
      </c>
      <c r="S202" s="25">
        <v>500000</v>
      </c>
      <c r="T202" s="25">
        <v>432167.3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34"/>
    </row>
    <row r="203" spans="2:27" s="4" customFormat="1" ht="62.25" customHeight="1">
      <c r="B203" s="46">
        <v>74</v>
      </c>
      <c r="C203" s="33" t="s">
        <v>78</v>
      </c>
      <c r="D203" s="27" t="s">
        <v>52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6">
        <v>0</v>
      </c>
      <c r="O203" s="25">
        <v>0</v>
      </c>
      <c r="P203" s="25">
        <v>0</v>
      </c>
      <c r="Q203" s="25">
        <v>8300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34">
        <f>SUM(E203:Z205)</f>
        <v>401800</v>
      </c>
    </row>
    <row r="204" spans="2:27" s="4" customFormat="1" ht="59.25" customHeight="1">
      <c r="B204" s="47"/>
      <c r="C204" s="33"/>
      <c r="D204" s="29" t="s">
        <v>93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25">
        <v>0</v>
      </c>
      <c r="P204" s="25">
        <v>0</v>
      </c>
      <c r="Q204" s="25">
        <v>3500</v>
      </c>
      <c r="R204" s="25">
        <v>0</v>
      </c>
      <c r="S204" s="25">
        <v>0</v>
      </c>
      <c r="T204" s="25">
        <v>0</v>
      </c>
      <c r="U204" s="25">
        <v>0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34"/>
    </row>
    <row r="205" spans="2:27" s="4" customFormat="1" ht="48.75" customHeight="1">
      <c r="B205" s="48"/>
      <c r="C205" s="33"/>
      <c r="D205" s="27" t="s">
        <v>10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16">
        <v>0</v>
      </c>
      <c r="M205" s="16">
        <v>0</v>
      </c>
      <c r="N205" s="16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150000</v>
      </c>
      <c r="T205" s="25">
        <v>240000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34"/>
    </row>
    <row r="206" spans="2:27" s="4" customFormat="1" ht="61.5" customHeight="1">
      <c r="B206" s="46">
        <v>75</v>
      </c>
      <c r="C206" s="33" t="s">
        <v>81</v>
      </c>
      <c r="D206" s="27" t="s">
        <v>52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25">
        <v>0</v>
      </c>
      <c r="P206" s="25">
        <v>1540</v>
      </c>
      <c r="Q206" s="25">
        <v>0</v>
      </c>
      <c r="R206" s="25">
        <v>0</v>
      </c>
      <c r="S206" s="25">
        <v>0</v>
      </c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34">
        <f>SUM(E206:Z208)</f>
        <v>13640</v>
      </c>
    </row>
    <row r="207" spans="2:27" s="4" customFormat="1" ht="59.25" customHeight="1">
      <c r="B207" s="47"/>
      <c r="C207" s="33"/>
      <c r="D207" s="29" t="s">
        <v>93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  <c r="N207" s="16">
        <v>0</v>
      </c>
      <c r="O207" s="25">
        <v>0</v>
      </c>
      <c r="P207" s="25">
        <v>600</v>
      </c>
      <c r="Q207" s="25">
        <v>0</v>
      </c>
      <c r="R207" s="25">
        <v>0</v>
      </c>
      <c r="S207" s="25">
        <v>0</v>
      </c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34"/>
    </row>
    <row r="208" spans="2:27" s="4" customFormat="1" ht="45" customHeight="1">
      <c r="B208" s="48"/>
      <c r="C208" s="33"/>
      <c r="D208" s="27" t="s">
        <v>10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6">
        <v>0</v>
      </c>
      <c r="K208" s="16">
        <v>0</v>
      </c>
      <c r="L208" s="16">
        <v>0</v>
      </c>
      <c r="M208" s="16">
        <v>0</v>
      </c>
      <c r="N208" s="16">
        <v>0</v>
      </c>
      <c r="O208" s="25">
        <v>0</v>
      </c>
      <c r="P208" s="25">
        <v>0</v>
      </c>
      <c r="Q208" s="25">
        <v>11500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34"/>
    </row>
    <row r="209" spans="2:27" s="4" customFormat="1" ht="66" customHeight="1">
      <c r="B209" s="46">
        <v>76</v>
      </c>
      <c r="C209" s="33" t="s">
        <v>82</v>
      </c>
      <c r="D209" s="27" t="s">
        <v>52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25">
        <v>0</v>
      </c>
      <c r="P209" s="25">
        <v>21700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34">
        <f>SUM(E209:Z211)</f>
        <v>220996.8</v>
      </c>
    </row>
    <row r="210" spans="2:27" s="4" customFormat="1" ht="58.5" customHeight="1">
      <c r="B210" s="47"/>
      <c r="C210" s="33"/>
      <c r="D210" s="29" t="s">
        <v>93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6">
        <v>0</v>
      </c>
      <c r="O210" s="25">
        <v>0</v>
      </c>
      <c r="P210" s="25">
        <v>4000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34"/>
    </row>
    <row r="211" spans="2:27" s="4" customFormat="1" ht="48.75" customHeight="1">
      <c r="B211" s="48"/>
      <c r="C211" s="33"/>
      <c r="D211" s="27" t="s">
        <v>10</v>
      </c>
      <c r="E211" s="16">
        <v>0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v>0</v>
      </c>
      <c r="L211" s="16">
        <v>0</v>
      </c>
      <c r="M211" s="16">
        <v>0</v>
      </c>
      <c r="N211" s="16">
        <v>0</v>
      </c>
      <c r="O211" s="25">
        <v>0</v>
      </c>
      <c r="P211" s="25">
        <v>0</v>
      </c>
      <c r="Q211" s="25">
        <f>108352.00778+5000</f>
        <v>113352.00778</v>
      </c>
      <c r="R211" s="25">
        <f>86944.79222-5000</f>
        <v>81944.792220000003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34"/>
    </row>
    <row r="212" spans="2:27" s="4" customFormat="1" ht="63.75" customHeight="1">
      <c r="B212" s="46">
        <v>77</v>
      </c>
      <c r="C212" s="33" t="s">
        <v>83</v>
      </c>
      <c r="D212" s="27" t="s">
        <v>52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2000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34">
        <f>SUM(E212:Z214)</f>
        <v>17000</v>
      </c>
    </row>
    <row r="213" spans="2:27" s="4" customFormat="1" ht="59.25" customHeight="1">
      <c r="B213" s="47"/>
      <c r="C213" s="33"/>
      <c r="D213" s="29" t="s">
        <v>93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6">
        <v>0</v>
      </c>
      <c r="K213" s="16">
        <v>0</v>
      </c>
      <c r="L213" s="16">
        <v>0</v>
      </c>
      <c r="M213" s="16">
        <v>0</v>
      </c>
      <c r="N213" s="16">
        <v>0</v>
      </c>
      <c r="O213" s="25">
        <v>0</v>
      </c>
      <c r="P213" s="25">
        <v>0</v>
      </c>
      <c r="Q213" s="25">
        <v>0</v>
      </c>
      <c r="R213" s="25">
        <v>0</v>
      </c>
      <c r="S213" s="25">
        <v>0</v>
      </c>
      <c r="T213" s="25">
        <v>0</v>
      </c>
      <c r="U213" s="25">
        <v>0</v>
      </c>
      <c r="V213" s="25">
        <v>0</v>
      </c>
      <c r="W213" s="25">
        <v>0</v>
      </c>
      <c r="X213" s="25">
        <v>0</v>
      </c>
      <c r="Y213" s="25">
        <v>0</v>
      </c>
      <c r="Z213" s="25">
        <v>0</v>
      </c>
      <c r="AA213" s="34"/>
    </row>
    <row r="214" spans="2:27" s="4" customFormat="1" ht="51" customHeight="1">
      <c r="B214" s="48"/>
      <c r="C214" s="33"/>
      <c r="D214" s="27" t="s">
        <v>10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  <c r="N214" s="16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15000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34"/>
    </row>
    <row r="215" spans="2:27" s="4" customFormat="1" ht="63" customHeight="1">
      <c r="B215" s="46">
        <v>78</v>
      </c>
      <c r="C215" s="33" t="s">
        <v>84</v>
      </c>
      <c r="D215" s="27" t="s">
        <v>52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  <c r="L215" s="16">
        <v>0</v>
      </c>
      <c r="M215" s="16">
        <v>0</v>
      </c>
      <c r="N215" s="16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2000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34">
        <f>SUM(E215:Z217)</f>
        <v>12000</v>
      </c>
    </row>
    <row r="216" spans="2:27" s="4" customFormat="1" ht="59.25" customHeight="1">
      <c r="B216" s="47"/>
      <c r="C216" s="33"/>
      <c r="D216" s="29" t="s">
        <v>93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6">
        <v>0</v>
      </c>
      <c r="K216" s="16">
        <v>0</v>
      </c>
      <c r="L216" s="16">
        <v>0</v>
      </c>
      <c r="M216" s="16">
        <v>0</v>
      </c>
      <c r="N216" s="16">
        <v>0</v>
      </c>
      <c r="O216" s="25">
        <v>0</v>
      </c>
      <c r="P216" s="25">
        <v>0</v>
      </c>
      <c r="Q216" s="25">
        <v>0</v>
      </c>
      <c r="R216" s="25">
        <v>0</v>
      </c>
      <c r="S216" s="25">
        <v>0</v>
      </c>
      <c r="T216" s="25">
        <v>0</v>
      </c>
      <c r="U216" s="25">
        <v>0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  <c r="AA216" s="34"/>
    </row>
    <row r="217" spans="2:27" s="4" customFormat="1" ht="48" customHeight="1">
      <c r="B217" s="48"/>
      <c r="C217" s="33"/>
      <c r="D217" s="27" t="s">
        <v>10</v>
      </c>
      <c r="E217" s="16">
        <v>0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16">
        <v>0</v>
      </c>
      <c r="M217" s="16">
        <v>0</v>
      </c>
      <c r="N217" s="16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10000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34"/>
    </row>
    <row r="218" spans="2:27" s="4" customFormat="1" ht="62.25" customHeight="1">
      <c r="B218" s="46">
        <v>79</v>
      </c>
      <c r="C218" s="33" t="s">
        <v>112</v>
      </c>
      <c r="D218" s="27" t="s">
        <v>52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6">
        <v>0</v>
      </c>
      <c r="M218" s="16">
        <v>0</v>
      </c>
      <c r="N218" s="16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4500</v>
      </c>
      <c r="W218" s="25">
        <v>0</v>
      </c>
      <c r="X218" s="25">
        <v>0</v>
      </c>
      <c r="Y218" s="25">
        <v>0</v>
      </c>
      <c r="Z218" s="25">
        <v>0</v>
      </c>
      <c r="AA218" s="34">
        <f>SUM(E218:Z220)</f>
        <v>34500</v>
      </c>
    </row>
    <row r="219" spans="2:27" s="4" customFormat="1" ht="60" customHeight="1">
      <c r="B219" s="47"/>
      <c r="C219" s="33"/>
      <c r="D219" s="29" t="s">
        <v>93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16">
        <v>0</v>
      </c>
      <c r="M219" s="16">
        <v>0</v>
      </c>
      <c r="N219" s="16">
        <v>0</v>
      </c>
      <c r="O219" s="25">
        <v>0</v>
      </c>
      <c r="P219" s="25">
        <v>0</v>
      </c>
      <c r="Q219" s="25">
        <v>0</v>
      </c>
      <c r="R219" s="25">
        <v>0</v>
      </c>
      <c r="S219" s="25">
        <v>0</v>
      </c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34"/>
    </row>
    <row r="220" spans="2:27" s="4" customFormat="1" ht="45" customHeight="1">
      <c r="B220" s="48"/>
      <c r="C220" s="33"/>
      <c r="D220" s="27" t="s">
        <v>10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  <c r="L220" s="16">
        <v>0</v>
      </c>
      <c r="M220" s="16">
        <v>0</v>
      </c>
      <c r="N220" s="16">
        <v>0</v>
      </c>
      <c r="O220" s="25">
        <v>0</v>
      </c>
      <c r="P220" s="25">
        <v>0</v>
      </c>
      <c r="Q220" s="25">
        <v>0</v>
      </c>
      <c r="R220" s="25">
        <v>0</v>
      </c>
      <c r="S220" s="25">
        <v>0</v>
      </c>
      <c r="T220" s="25">
        <v>0</v>
      </c>
      <c r="U220" s="25">
        <v>0</v>
      </c>
      <c r="V220" s="25">
        <v>0</v>
      </c>
      <c r="W220" s="25">
        <v>30000</v>
      </c>
      <c r="X220" s="25">
        <v>0</v>
      </c>
      <c r="Y220" s="25">
        <v>0</v>
      </c>
      <c r="Z220" s="25">
        <v>0</v>
      </c>
      <c r="AA220" s="34"/>
    </row>
    <row r="221" spans="2:27" s="4" customFormat="1" ht="62.25" customHeight="1">
      <c r="B221" s="46">
        <v>80</v>
      </c>
      <c r="C221" s="33" t="s">
        <v>85</v>
      </c>
      <c r="D221" s="27" t="s">
        <v>52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  <c r="L221" s="16">
        <v>0</v>
      </c>
      <c r="M221" s="16">
        <v>0</v>
      </c>
      <c r="N221" s="16">
        <v>0</v>
      </c>
      <c r="O221" s="25">
        <v>0</v>
      </c>
      <c r="P221" s="25">
        <v>0</v>
      </c>
      <c r="Q221" s="25">
        <v>0</v>
      </c>
      <c r="R221" s="25">
        <v>0</v>
      </c>
      <c r="S221" s="25">
        <v>3000</v>
      </c>
      <c r="T221" s="25">
        <v>0</v>
      </c>
      <c r="U221" s="25">
        <v>0</v>
      </c>
      <c r="V221" s="25">
        <v>0</v>
      </c>
      <c r="W221" s="25">
        <v>0</v>
      </c>
      <c r="X221" s="25">
        <v>0</v>
      </c>
      <c r="Y221" s="25">
        <v>0</v>
      </c>
      <c r="Z221" s="25">
        <v>0</v>
      </c>
      <c r="AA221" s="34">
        <f>SUM(E221:Z223)</f>
        <v>28250</v>
      </c>
    </row>
    <row r="222" spans="2:27" s="4" customFormat="1" ht="60" customHeight="1">
      <c r="B222" s="47"/>
      <c r="C222" s="33"/>
      <c r="D222" s="29" t="s">
        <v>93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16">
        <v>0</v>
      </c>
      <c r="M222" s="16">
        <v>0</v>
      </c>
      <c r="N222" s="16">
        <v>0</v>
      </c>
      <c r="O222" s="25">
        <v>0</v>
      </c>
      <c r="P222" s="25">
        <v>0</v>
      </c>
      <c r="Q222" s="25">
        <v>0</v>
      </c>
      <c r="R222" s="25">
        <v>0</v>
      </c>
      <c r="S222" s="25">
        <v>1500</v>
      </c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34"/>
    </row>
    <row r="223" spans="2:27" s="4" customFormat="1" ht="48" customHeight="1">
      <c r="B223" s="48"/>
      <c r="C223" s="33"/>
      <c r="D223" s="27" t="s">
        <v>10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  <c r="L223" s="16">
        <v>0</v>
      </c>
      <c r="M223" s="16">
        <v>0</v>
      </c>
      <c r="N223" s="16">
        <v>0</v>
      </c>
      <c r="O223" s="25">
        <v>0</v>
      </c>
      <c r="P223" s="25">
        <v>0</v>
      </c>
      <c r="Q223" s="25">
        <v>0</v>
      </c>
      <c r="R223" s="25">
        <v>0</v>
      </c>
      <c r="S223" s="25">
        <v>0</v>
      </c>
      <c r="T223" s="25">
        <v>23750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34"/>
    </row>
    <row r="224" spans="2:27" s="4" customFormat="1" ht="62.25" customHeight="1">
      <c r="B224" s="46">
        <v>81</v>
      </c>
      <c r="C224" s="33" t="s">
        <v>86</v>
      </c>
      <c r="D224" s="27" t="s">
        <v>52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25">
        <v>0</v>
      </c>
      <c r="P224" s="25">
        <v>0</v>
      </c>
      <c r="Q224" s="25">
        <v>0</v>
      </c>
      <c r="R224" s="25">
        <v>0</v>
      </c>
      <c r="S224" s="25">
        <v>1000</v>
      </c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34">
        <f>SUM(E224:Z226)</f>
        <v>5000</v>
      </c>
    </row>
    <row r="225" spans="2:27" s="4" customFormat="1" ht="62.25" customHeight="1">
      <c r="B225" s="47"/>
      <c r="C225" s="33"/>
      <c r="D225" s="29" t="s">
        <v>93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34"/>
    </row>
    <row r="226" spans="2:27" s="4" customFormat="1" ht="47.25" customHeight="1">
      <c r="B226" s="48"/>
      <c r="C226" s="33"/>
      <c r="D226" s="27" t="s">
        <v>10</v>
      </c>
      <c r="E226" s="16">
        <v>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6">
        <v>0</v>
      </c>
      <c r="O226" s="25">
        <v>0</v>
      </c>
      <c r="P226" s="25">
        <v>0</v>
      </c>
      <c r="Q226" s="25">
        <v>0</v>
      </c>
      <c r="R226" s="25">
        <v>0</v>
      </c>
      <c r="S226" s="25">
        <v>0</v>
      </c>
      <c r="T226" s="25">
        <v>4000</v>
      </c>
      <c r="U226" s="25">
        <v>0</v>
      </c>
      <c r="V226" s="25">
        <v>0</v>
      </c>
      <c r="W226" s="25">
        <v>0</v>
      </c>
      <c r="X226" s="25">
        <v>0</v>
      </c>
      <c r="Y226" s="25">
        <v>0</v>
      </c>
      <c r="Z226" s="25">
        <v>0</v>
      </c>
      <c r="AA226" s="34"/>
    </row>
    <row r="227" spans="2:27" s="4" customFormat="1" ht="63" customHeight="1">
      <c r="B227" s="46">
        <v>82</v>
      </c>
      <c r="C227" s="33" t="s">
        <v>87</v>
      </c>
      <c r="D227" s="27" t="s">
        <v>52</v>
      </c>
      <c r="E227" s="16">
        <v>0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6">
        <v>0</v>
      </c>
      <c r="O227" s="25">
        <v>0</v>
      </c>
      <c r="P227" s="25">
        <v>0</v>
      </c>
      <c r="Q227" s="25">
        <v>0</v>
      </c>
      <c r="R227" s="25">
        <v>0</v>
      </c>
      <c r="S227" s="25">
        <v>0</v>
      </c>
      <c r="T227" s="25">
        <v>0</v>
      </c>
      <c r="U227" s="25">
        <v>0</v>
      </c>
      <c r="V227" s="25">
        <v>0</v>
      </c>
      <c r="W227" s="25">
        <v>0</v>
      </c>
      <c r="X227" s="25">
        <v>18000</v>
      </c>
      <c r="Y227" s="25">
        <v>0</v>
      </c>
      <c r="Z227" s="25">
        <v>0</v>
      </c>
      <c r="AA227" s="34">
        <f>SUM(E227:Z229)</f>
        <v>323000</v>
      </c>
    </row>
    <row r="228" spans="2:27" s="4" customFormat="1" ht="62.25" customHeight="1">
      <c r="B228" s="47"/>
      <c r="C228" s="33"/>
      <c r="D228" s="29" t="s">
        <v>93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6">
        <v>0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0</v>
      </c>
      <c r="U228" s="25">
        <v>0</v>
      </c>
      <c r="V228" s="25">
        <v>0</v>
      </c>
      <c r="W228" s="25">
        <v>0</v>
      </c>
      <c r="X228" s="25">
        <v>5000</v>
      </c>
      <c r="Y228" s="25">
        <v>0</v>
      </c>
      <c r="Z228" s="25">
        <v>0</v>
      </c>
      <c r="AA228" s="34"/>
    </row>
    <row r="229" spans="2:27" s="4" customFormat="1" ht="51.75" customHeight="1">
      <c r="B229" s="48"/>
      <c r="C229" s="33"/>
      <c r="D229" s="27" t="s">
        <v>10</v>
      </c>
      <c r="E229" s="16">
        <v>0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300000</v>
      </c>
      <c r="Z229" s="25">
        <v>0</v>
      </c>
      <c r="AA229" s="34"/>
    </row>
    <row r="230" spans="2:27" s="4" customFormat="1" ht="61.5" customHeight="1">
      <c r="B230" s="46">
        <v>83</v>
      </c>
      <c r="C230" s="33" t="s">
        <v>88</v>
      </c>
      <c r="D230" s="27" t="s">
        <v>52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0</v>
      </c>
      <c r="U230" s="25">
        <v>0</v>
      </c>
      <c r="V230" s="25">
        <v>2600</v>
      </c>
      <c r="W230" s="25">
        <v>0</v>
      </c>
      <c r="X230" s="25">
        <v>0</v>
      </c>
      <c r="Y230" s="25">
        <v>0</v>
      </c>
      <c r="Z230" s="25">
        <v>0</v>
      </c>
      <c r="AA230" s="34">
        <f>SUM(E230:Z232)</f>
        <v>32600</v>
      </c>
    </row>
    <row r="231" spans="2:27" s="4" customFormat="1" ht="62.25" customHeight="1">
      <c r="B231" s="47"/>
      <c r="C231" s="33"/>
      <c r="D231" s="29" t="s">
        <v>93</v>
      </c>
      <c r="E231" s="16">
        <v>0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  <c r="N231" s="16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34"/>
    </row>
    <row r="232" spans="2:27" s="4" customFormat="1" ht="46.5" customHeight="1">
      <c r="B232" s="48"/>
      <c r="C232" s="33"/>
      <c r="D232" s="27" t="s">
        <v>10</v>
      </c>
      <c r="E232" s="16">
        <v>0</v>
      </c>
      <c r="F232" s="16">
        <v>0</v>
      </c>
      <c r="G232" s="16">
        <v>0</v>
      </c>
      <c r="H232" s="16">
        <v>0</v>
      </c>
      <c r="I232" s="16">
        <v>0</v>
      </c>
      <c r="J232" s="16">
        <v>0</v>
      </c>
      <c r="K232" s="16">
        <v>0</v>
      </c>
      <c r="L232" s="16">
        <v>0</v>
      </c>
      <c r="M232" s="16">
        <v>0</v>
      </c>
      <c r="N232" s="16">
        <v>0</v>
      </c>
      <c r="O232" s="25">
        <v>0</v>
      </c>
      <c r="P232" s="25">
        <v>0</v>
      </c>
      <c r="Q232" s="25">
        <v>0</v>
      </c>
      <c r="R232" s="25">
        <v>0</v>
      </c>
      <c r="S232" s="25">
        <v>0</v>
      </c>
      <c r="T232" s="25">
        <v>0</v>
      </c>
      <c r="U232" s="25">
        <v>0</v>
      </c>
      <c r="V232" s="25">
        <v>0</v>
      </c>
      <c r="W232" s="25">
        <v>30000</v>
      </c>
      <c r="X232" s="25">
        <v>0</v>
      </c>
      <c r="Y232" s="25">
        <v>0</v>
      </c>
      <c r="Z232" s="25">
        <v>0</v>
      </c>
      <c r="AA232" s="34"/>
    </row>
    <row r="233" spans="2:27" s="4" customFormat="1" ht="66" customHeight="1">
      <c r="B233" s="46">
        <v>84</v>
      </c>
      <c r="C233" s="33" t="s">
        <v>89</v>
      </c>
      <c r="D233" s="27" t="s">
        <v>52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25">
        <v>0</v>
      </c>
      <c r="P233" s="25">
        <v>0</v>
      </c>
      <c r="Q233" s="25">
        <v>0</v>
      </c>
      <c r="R233" s="25">
        <v>0</v>
      </c>
      <c r="S233" s="25">
        <v>0</v>
      </c>
      <c r="T233" s="25">
        <v>0</v>
      </c>
      <c r="U233" s="25">
        <v>0</v>
      </c>
      <c r="V233" s="25">
        <v>4000</v>
      </c>
      <c r="W233" s="25">
        <v>0</v>
      </c>
      <c r="X233" s="25">
        <v>0</v>
      </c>
      <c r="Y233" s="25">
        <v>0</v>
      </c>
      <c r="Z233" s="25">
        <v>0</v>
      </c>
      <c r="AA233" s="34">
        <f>SUM(E233:Z235)</f>
        <v>121500</v>
      </c>
    </row>
    <row r="234" spans="2:27" s="4" customFormat="1" ht="57.75" customHeight="1">
      <c r="B234" s="47"/>
      <c r="C234" s="33"/>
      <c r="D234" s="29" t="s">
        <v>93</v>
      </c>
      <c r="E234" s="16">
        <v>0</v>
      </c>
      <c r="F234" s="16">
        <v>0</v>
      </c>
      <c r="G234" s="16">
        <v>0</v>
      </c>
      <c r="H234" s="16">
        <v>0</v>
      </c>
      <c r="I234" s="16">
        <v>0</v>
      </c>
      <c r="J234" s="16">
        <v>0</v>
      </c>
      <c r="K234" s="16">
        <v>0</v>
      </c>
      <c r="L234" s="16">
        <v>0</v>
      </c>
      <c r="M234" s="16">
        <v>0</v>
      </c>
      <c r="N234" s="16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2500</v>
      </c>
      <c r="W234" s="25">
        <v>0</v>
      </c>
      <c r="X234" s="25">
        <v>0</v>
      </c>
      <c r="Y234" s="25">
        <v>0</v>
      </c>
      <c r="Z234" s="25">
        <v>0</v>
      </c>
      <c r="AA234" s="34"/>
    </row>
    <row r="235" spans="2:27" s="4" customFormat="1" ht="44.25" customHeight="1">
      <c r="B235" s="48"/>
      <c r="C235" s="33"/>
      <c r="D235" s="27" t="s">
        <v>10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0</v>
      </c>
      <c r="M235" s="16">
        <v>0</v>
      </c>
      <c r="N235" s="16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5">
        <v>0</v>
      </c>
      <c r="W235" s="25">
        <v>115000</v>
      </c>
      <c r="X235" s="25">
        <v>0</v>
      </c>
      <c r="Y235" s="25">
        <v>0</v>
      </c>
      <c r="Z235" s="25">
        <v>0</v>
      </c>
      <c r="AA235" s="34"/>
    </row>
    <row r="236" spans="2:27" s="4" customFormat="1" ht="58.5" customHeight="1">
      <c r="B236" s="46">
        <v>85</v>
      </c>
      <c r="C236" s="33" t="s">
        <v>90</v>
      </c>
      <c r="D236" s="27" t="s">
        <v>52</v>
      </c>
      <c r="E236" s="16">
        <v>0</v>
      </c>
      <c r="F236" s="16">
        <v>0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>
        <v>0</v>
      </c>
      <c r="M236" s="16">
        <v>0</v>
      </c>
      <c r="N236" s="16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>
        <v>0</v>
      </c>
      <c r="W236" s="25">
        <v>5000</v>
      </c>
      <c r="X236" s="25">
        <v>0</v>
      </c>
      <c r="Y236" s="25">
        <v>0</v>
      </c>
      <c r="Z236" s="25">
        <v>0</v>
      </c>
      <c r="AA236" s="34">
        <f>SUM(E236:Z238)</f>
        <v>127000</v>
      </c>
    </row>
    <row r="237" spans="2:27" s="4" customFormat="1" ht="69" customHeight="1">
      <c r="B237" s="47"/>
      <c r="C237" s="33"/>
      <c r="D237" s="29" t="s">
        <v>93</v>
      </c>
      <c r="E237" s="16">
        <v>0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0</v>
      </c>
      <c r="M237" s="16">
        <v>0</v>
      </c>
      <c r="N237" s="16">
        <v>0</v>
      </c>
      <c r="O237" s="25">
        <v>0</v>
      </c>
      <c r="P237" s="25">
        <v>0</v>
      </c>
      <c r="Q237" s="25">
        <v>0</v>
      </c>
      <c r="R237" s="25">
        <v>0</v>
      </c>
      <c r="S237" s="25">
        <v>0</v>
      </c>
      <c r="T237" s="25">
        <v>0</v>
      </c>
      <c r="U237" s="25">
        <v>0</v>
      </c>
      <c r="V237" s="25">
        <v>0</v>
      </c>
      <c r="W237" s="25">
        <v>2000</v>
      </c>
      <c r="X237" s="25">
        <v>0</v>
      </c>
      <c r="Y237" s="25">
        <v>0</v>
      </c>
      <c r="Z237" s="25">
        <v>0</v>
      </c>
      <c r="AA237" s="34"/>
    </row>
    <row r="238" spans="2:27" s="4" customFormat="1" ht="47.25" customHeight="1">
      <c r="B238" s="48"/>
      <c r="C238" s="33"/>
      <c r="D238" s="27" t="s">
        <v>10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25">
        <v>0</v>
      </c>
      <c r="P238" s="25">
        <v>0</v>
      </c>
      <c r="Q238" s="25">
        <v>0</v>
      </c>
      <c r="R238" s="25">
        <v>0</v>
      </c>
      <c r="S238" s="25">
        <v>0</v>
      </c>
      <c r="T238" s="25">
        <v>0</v>
      </c>
      <c r="U238" s="25">
        <v>0</v>
      </c>
      <c r="V238" s="25">
        <v>0</v>
      </c>
      <c r="W238" s="25">
        <v>0</v>
      </c>
      <c r="X238" s="25">
        <v>120000</v>
      </c>
      <c r="Y238" s="25">
        <v>0</v>
      </c>
      <c r="Z238" s="25">
        <v>0</v>
      </c>
      <c r="AA238" s="34"/>
    </row>
    <row r="239" spans="2:27" s="4" customFormat="1" ht="60" customHeight="1">
      <c r="B239" s="46">
        <v>86</v>
      </c>
      <c r="C239" s="33" t="s">
        <v>113</v>
      </c>
      <c r="D239" s="27" t="s">
        <v>52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25">
        <v>0</v>
      </c>
      <c r="P239" s="25">
        <v>0</v>
      </c>
      <c r="Q239" s="25">
        <v>0</v>
      </c>
      <c r="R239" s="25">
        <v>0</v>
      </c>
      <c r="S239" s="25">
        <v>0</v>
      </c>
      <c r="T239" s="25">
        <v>0</v>
      </c>
      <c r="U239" s="25">
        <v>0</v>
      </c>
      <c r="V239" s="25">
        <v>0</v>
      </c>
      <c r="W239" s="25">
        <v>4000</v>
      </c>
      <c r="X239" s="25">
        <v>0</v>
      </c>
      <c r="Y239" s="25">
        <v>0</v>
      </c>
      <c r="Z239" s="25">
        <v>0</v>
      </c>
      <c r="AA239" s="34">
        <f>SUM(E239:Z241)</f>
        <v>100700</v>
      </c>
    </row>
    <row r="240" spans="2:27" s="4" customFormat="1" ht="65.25" customHeight="1">
      <c r="B240" s="47"/>
      <c r="C240" s="33"/>
      <c r="D240" s="29" t="s">
        <v>93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16">
        <v>0</v>
      </c>
      <c r="M240" s="16">
        <v>0</v>
      </c>
      <c r="N240" s="16">
        <v>0</v>
      </c>
      <c r="O240" s="25">
        <v>0</v>
      </c>
      <c r="P240" s="25">
        <v>0</v>
      </c>
      <c r="Q240" s="25">
        <v>0</v>
      </c>
      <c r="R240" s="25">
        <v>0</v>
      </c>
      <c r="S240" s="25">
        <v>0</v>
      </c>
      <c r="T240" s="25">
        <v>0</v>
      </c>
      <c r="U240" s="25">
        <v>0</v>
      </c>
      <c r="V240" s="25">
        <v>0</v>
      </c>
      <c r="W240" s="25">
        <v>1700</v>
      </c>
      <c r="X240" s="25">
        <v>0</v>
      </c>
      <c r="Y240" s="25">
        <v>0</v>
      </c>
      <c r="Z240" s="25">
        <v>0</v>
      </c>
      <c r="AA240" s="34"/>
    </row>
    <row r="241" spans="2:27" s="4" customFormat="1" ht="51" customHeight="1">
      <c r="B241" s="48"/>
      <c r="C241" s="33"/>
      <c r="D241" s="27" t="s">
        <v>10</v>
      </c>
      <c r="E241" s="16">
        <v>0</v>
      </c>
      <c r="F241" s="16">
        <v>0</v>
      </c>
      <c r="G241" s="16">
        <v>0</v>
      </c>
      <c r="H241" s="16">
        <v>0</v>
      </c>
      <c r="I241" s="16">
        <v>0</v>
      </c>
      <c r="J241" s="16">
        <v>0</v>
      </c>
      <c r="K241" s="16">
        <v>0</v>
      </c>
      <c r="L241" s="16">
        <v>0</v>
      </c>
      <c r="M241" s="16">
        <v>0</v>
      </c>
      <c r="N241" s="16">
        <v>0</v>
      </c>
      <c r="O241" s="25">
        <v>0</v>
      </c>
      <c r="P241" s="25">
        <v>0</v>
      </c>
      <c r="Q241" s="25">
        <v>0</v>
      </c>
      <c r="R241" s="25">
        <v>0</v>
      </c>
      <c r="S241" s="25">
        <v>0</v>
      </c>
      <c r="T241" s="25">
        <v>0</v>
      </c>
      <c r="U241" s="25">
        <v>0</v>
      </c>
      <c r="V241" s="25">
        <v>0</v>
      </c>
      <c r="W241" s="25">
        <v>0</v>
      </c>
      <c r="X241" s="25">
        <v>95000</v>
      </c>
      <c r="Y241" s="25">
        <v>0</v>
      </c>
      <c r="Z241" s="25">
        <v>0</v>
      </c>
      <c r="AA241" s="34"/>
    </row>
    <row r="242" spans="2:27" s="4" customFormat="1" ht="66" customHeight="1">
      <c r="B242" s="46">
        <v>87</v>
      </c>
      <c r="C242" s="33" t="s">
        <v>114</v>
      </c>
      <c r="D242" s="27" t="s">
        <v>52</v>
      </c>
      <c r="E242" s="16">
        <v>0</v>
      </c>
      <c r="F242" s="16">
        <v>0</v>
      </c>
      <c r="G242" s="16">
        <v>0</v>
      </c>
      <c r="H242" s="16">
        <v>0</v>
      </c>
      <c r="I242" s="16">
        <v>0</v>
      </c>
      <c r="J242" s="16">
        <v>0</v>
      </c>
      <c r="K242" s="16">
        <v>0</v>
      </c>
      <c r="L242" s="16">
        <v>0</v>
      </c>
      <c r="M242" s="16">
        <v>0</v>
      </c>
      <c r="N242" s="16">
        <v>0</v>
      </c>
      <c r="O242" s="25">
        <v>0</v>
      </c>
      <c r="P242" s="25">
        <v>0</v>
      </c>
      <c r="Q242" s="25">
        <v>0</v>
      </c>
      <c r="R242" s="25">
        <v>0</v>
      </c>
      <c r="S242" s="25">
        <v>0</v>
      </c>
      <c r="T242" s="25">
        <v>0</v>
      </c>
      <c r="U242" s="25">
        <v>0</v>
      </c>
      <c r="V242" s="25">
        <v>0</v>
      </c>
      <c r="W242" s="25">
        <v>1000</v>
      </c>
      <c r="X242" s="25">
        <v>0</v>
      </c>
      <c r="Y242" s="25">
        <v>0</v>
      </c>
      <c r="Z242" s="25">
        <v>0</v>
      </c>
      <c r="AA242" s="34">
        <f>SUM(E242:Z244)</f>
        <v>11000</v>
      </c>
    </row>
    <row r="243" spans="2:27" s="4" customFormat="1" ht="67.5" customHeight="1">
      <c r="B243" s="47"/>
      <c r="C243" s="33"/>
      <c r="D243" s="29" t="s">
        <v>93</v>
      </c>
      <c r="E243" s="16">
        <v>0</v>
      </c>
      <c r="F243" s="16">
        <v>0</v>
      </c>
      <c r="G243" s="16">
        <v>0</v>
      </c>
      <c r="H243" s="16">
        <v>0</v>
      </c>
      <c r="I243" s="16">
        <v>0</v>
      </c>
      <c r="J243" s="16">
        <v>0</v>
      </c>
      <c r="K243" s="16">
        <v>0</v>
      </c>
      <c r="L243" s="16">
        <v>0</v>
      </c>
      <c r="M243" s="16">
        <v>0</v>
      </c>
      <c r="N243" s="16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34"/>
    </row>
    <row r="244" spans="2:27" s="4" customFormat="1" ht="46.5" customHeight="1">
      <c r="B244" s="48"/>
      <c r="C244" s="33"/>
      <c r="D244" s="27" t="s">
        <v>10</v>
      </c>
      <c r="E244" s="16">
        <v>0</v>
      </c>
      <c r="F244" s="16">
        <v>0</v>
      </c>
      <c r="G244" s="16">
        <v>0</v>
      </c>
      <c r="H244" s="16">
        <v>0</v>
      </c>
      <c r="I244" s="16">
        <v>0</v>
      </c>
      <c r="J244" s="16">
        <v>0</v>
      </c>
      <c r="K244" s="16">
        <v>0</v>
      </c>
      <c r="L244" s="16">
        <v>0</v>
      </c>
      <c r="M244" s="16">
        <v>0</v>
      </c>
      <c r="N244" s="16">
        <v>0</v>
      </c>
      <c r="O244" s="25">
        <v>0</v>
      </c>
      <c r="P244" s="25">
        <v>0</v>
      </c>
      <c r="Q244" s="25">
        <v>0</v>
      </c>
      <c r="R244" s="25">
        <v>0</v>
      </c>
      <c r="S244" s="25">
        <v>0</v>
      </c>
      <c r="T244" s="25">
        <v>0</v>
      </c>
      <c r="U244" s="25">
        <v>0</v>
      </c>
      <c r="V244" s="25">
        <v>0</v>
      </c>
      <c r="W244" s="25">
        <v>0</v>
      </c>
      <c r="X244" s="25">
        <v>10000</v>
      </c>
      <c r="Y244" s="25">
        <v>0</v>
      </c>
      <c r="Z244" s="25">
        <v>0</v>
      </c>
      <c r="AA244" s="34"/>
    </row>
    <row r="245" spans="2:27" ht="60" customHeight="1">
      <c r="B245" s="18">
        <v>88</v>
      </c>
      <c r="C245" s="53" t="s">
        <v>18</v>
      </c>
      <c r="D245" s="53"/>
      <c r="E245" s="15">
        <v>162.6</v>
      </c>
      <c r="F245" s="15">
        <v>2160</v>
      </c>
      <c r="G245" s="15">
        <v>5948.6</v>
      </c>
      <c r="H245" s="15">
        <v>8293.9</v>
      </c>
      <c r="I245" s="15">
        <v>3914.8</v>
      </c>
      <c r="J245" s="15">
        <v>8020.7</v>
      </c>
      <c r="K245" s="15">
        <v>9480.7000000000007</v>
      </c>
      <c r="L245" s="15">
        <v>28951.4</v>
      </c>
      <c r="M245" s="15">
        <v>11163.3</v>
      </c>
      <c r="N245" s="16">
        <v>13200.7</v>
      </c>
      <c r="O245" s="17">
        <f>1964.35896+9.24+12.62824+296.5+200</f>
        <v>2482.7272000000003</v>
      </c>
      <c r="P245" s="17">
        <f>180+535+100+150</f>
        <v>965</v>
      </c>
      <c r="Q245" s="17">
        <v>5000</v>
      </c>
      <c r="R245" s="17">
        <v>5000</v>
      </c>
      <c r="S245" s="17">
        <v>10000</v>
      </c>
      <c r="T245" s="17">
        <v>10000</v>
      </c>
      <c r="U245" s="17">
        <v>10000</v>
      </c>
      <c r="V245" s="17">
        <v>10000</v>
      </c>
      <c r="W245" s="17">
        <v>10000</v>
      </c>
      <c r="X245" s="17">
        <v>10000</v>
      </c>
      <c r="Y245" s="17">
        <v>10000</v>
      </c>
      <c r="Z245" s="17">
        <v>10000</v>
      </c>
      <c r="AA245" s="17">
        <f>SUM(E245:Z245)</f>
        <v>184744.42720000001</v>
      </c>
    </row>
    <row r="246" spans="2:27" ht="78" customHeight="1">
      <c r="B246" s="18">
        <v>89</v>
      </c>
      <c r="C246" s="53" t="s">
        <v>91</v>
      </c>
      <c r="D246" s="53"/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0</v>
      </c>
      <c r="K246" s="15">
        <v>0</v>
      </c>
      <c r="L246" s="15">
        <v>17537.5</v>
      </c>
      <c r="M246" s="15">
        <v>7680.2</v>
      </c>
      <c r="N246" s="16">
        <v>1057.7</v>
      </c>
      <c r="O246" s="17">
        <f>898.51132+9866.89593</f>
        <v>10765.40725</v>
      </c>
      <c r="P246" s="17">
        <v>0</v>
      </c>
      <c r="Q246" s="17">
        <v>0</v>
      </c>
      <c r="R246" s="17">
        <v>0</v>
      </c>
      <c r="S246" s="17">
        <v>0</v>
      </c>
      <c r="T246" s="17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17">
        <f>SUM(E246:Z246)</f>
        <v>37040.807249999998</v>
      </c>
    </row>
    <row r="247" spans="2:27">
      <c r="B247" s="52" t="s">
        <v>19</v>
      </c>
      <c r="C247" s="52"/>
      <c r="D247" s="52"/>
      <c r="E247" s="15">
        <f>SUM(E11:E246)</f>
        <v>185579.00000000003</v>
      </c>
      <c r="F247" s="15">
        <f>SUM(F11:F246)-0.1</f>
        <v>174601.40000000002</v>
      </c>
      <c r="G247" s="15">
        <f t="shared" ref="G247:AA247" si="0">SUM(G11:G246)</f>
        <v>400143</v>
      </c>
      <c r="H247" s="15">
        <f t="shared" si="0"/>
        <v>178674.9</v>
      </c>
      <c r="I247" s="15">
        <f t="shared" si="0"/>
        <v>540672.10000000009</v>
      </c>
      <c r="J247" s="15">
        <f t="shared" si="0"/>
        <v>564604.39999999991</v>
      </c>
      <c r="K247" s="15">
        <f t="shared" si="0"/>
        <v>333781.20000000007</v>
      </c>
      <c r="L247" s="15">
        <f t="shared" si="0"/>
        <v>1881895.1</v>
      </c>
      <c r="M247" s="15">
        <f t="shared" si="0"/>
        <v>1172989.2999999996</v>
      </c>
      <c r="N247" s="16">
        <f t="shared" si="0"/>
        <v>849783.49999999977</v>
      </c>
      <c r="O247" s="17">
        <f t="shared" si="0"/>
        <v>209936.99906000003</v>
      </c>
      <c r="P247" s="17">
        <f t="shared" si="0"/>
        <v>170000</v>
      </c>
      <c r="Q247" s="17">
        <f t="shared" si="0"/>
        <v>180000</v>
      </c>
      <c r="R247" s="17">
        <f t="shared" si="0"/>
        <v>190000</v>
      </c>
      <c r="S247" s="17">
        <f t="shared" si="0"/>
        <v>1671948</v>
      </c>
      <c r="T247" s="17">
        <f t="shared" si="0"/>
        <v>1995182</v>
      </c>
      <c r="U247" s="17">
        <f t="shared" si="0"/>
        <v>1066052.7</v>
      </c>
      <c r="V247" s="17">
        <f t="shared" si="0"/>
        <v>795500.8</v>
      </c>
      <c r="W247" s="17">
        <f t="shared" si="0"/>
        <v>993561.7</v>
      </c>
      <c r="X247" s="17">
        <f t="shared" si="0"/>
        <v>775924</v>
      </c>
      <c r="Y247" s="17">
        <f t="shared" si="0"/>
        <v>874732.4</v>
      </c>
      <c r="Z247" s="17">
        <f t="shared" si="0"/>
        <v>2485565</v>
      </c>
      <c r="AA247" s="17">
        <f t="shared" si="0"/>
        <v>17691127.599059999</v>
      </c>
    </row>
    <row r="248" spans="2:27">
      <c r="E248" s="1"/>
      <c r="F248" s="1"/>
      <c r="G248" s="1"/>
      <c r="H248" s="1"/>
      <c r="I248" s="1"/>
      <c r="J248" s="1"/>
      <c r="K248" s="1"/>
      <c r="L248" s="1"/>
      <c r="M248" s="1"/>
      <c r="N248" s="6"/>
    </row>
    <row r="249" spans="2:27" hidden="1">
      <c r="E249" s="2">
        <v>185579</v>
      </c>
      <c r="F249" s="2">
        <v>174601.4</v>
      </c>
      <c r="G249" s="2">
        <v>400143</v>
      </c>
      <c r="H249" s="2">
        <f>SUM(H11:H246)</f>
        <v>178674.9</v>
      </c>
      <c r="I249" s="2">
        <v>540672.1</v>
      </c>
      <c r="J249" s="2">
        <v>564604.4</v>
      </c>
      <c r="K249" s="2">
        <v>333781.2</v>
      </c>
      <c r="L249" s="2">
        <v>1881895.1</v>
      </c>
      <c r="M249" s="2">
        <v>1172989.3</v>
      </c>
      <c r="N249" s="7">
        <v>930553.8</v>
      </c>
      <c r="O249" s="2">
        <f>SUM(O11:O246)</f>
        <v>209936.99906000003</v>
      </c>
      <c r="P249" s="2">
        <f>SUM(P11:P246)</f>
        <v>170000</v>
      </c>
      <c r="Q249" s="2">
        <v>180000</v>
      </c>
      <c r="R249" s="2">
        <v>989459.6</v>
      </c>
      <c r="S249" s="2">
        <v>2263727.7000000002</v>
      </c>
      <c r="T249" s="2">
        <v>1029858</v>
      </c>
      <c r="U249" s="2"/>
      <c r="V249" s="2"/>
      <c r="W249" s="2"/>
      <c r="X249" s="2"/>
      <c r="Y249" s="2"/>
      <c r="Z249" s="2"/>
      <c r="AA249" s="5">
        <v>11197762.800000001</v>
      </c>
    </row>
    <row r="250" spans="2:27" hidden="1">
      <c r="E250" s="1"/>
      <c r="F250" s="1"/>
      <c r="G250" s="1"/>
      <c r="H250" s="1"/>
      <c r="I250" s="1"/>
      <c r="J250" s="1"/>
      <c r="K250" s="1"/>
      <c r="L250" s="1"/>
      <c r="M250" s="1"/>
      <c r="N250" s="6"/>
    </row>
    <row r="251" spans="2:27" hidden="1">
      <c r="E251" s="1">
        <f>E247-E249</f>
        <v>0</v>
      </c>
      <c r="F251" s="1">
        <f t="shared" ref="F251:AA251" si="1">F247-F249</f>
        <v>0</v>
      </c>
      <c r="G251" s="1">
        <f t="shared" si="1"/>
        <v>0</v>
      </c>
      <c r="H251" s="1">
        <f t="shared" si="1"/>
        <v>0</v>
      </c>
      <c r="I251" s="1">
        <f t="shared" si="1"/>
        <v>0</v>
      </c>
      <c r="J251" s="1">
        <f t="shared" si="1"/>
        <v>0</v>
      </c>
      <c r="K251" s="1">
        <f t="shared" si="1"/>
        <v>0</v>
      </c>
      <c r="L251" s="1">
        <f t="shared" si="1"/>
        <v>0</v>
      </c>
      <c r="M251" s="1">
        <f t="shared" si="1"/>
        <v>0</v>
      </c>
      <c r="N251" s="6">
        <f t="shared" si="1"/>
        <v>-80770.300000000279</v>
      </c>
      <c r="O251" s="1">
        <f t="shared" si="1"/>
        <v>0</v>
      </c>
      <c r="P251" s="1">
        <f t="shared" si="1"/>
        <v>0</v>
      </c>
      <c r="Q251" s="1">
        <f t="shared" si="1"/>
        <v>0</v>
      </c>
      <c r="R251" s="1">
        <f t="shared" si="1"/>
        <v>-799459.6</v>
      </c>
      <c r="S251" s="1">
        <f t="shared" si="1"/>
        <v>-591779.70000000019</v>
      </c>
      <c r="T251" s="1">
        <f t="shared" si="1"/>
        <v>965324</v>
      </c>
      <c r="U251" s="1"/>
      <c r="V251" s="1"/>
      <c r="W251" s="1"/>
      <c r="X251" s="1"/>
      <c r="Y251" s="1"/>
      <c r="Z251" s="1"/>
      <c r="AA251" s="1">
        <f t="shared" si="1"/>
        <v>6493364.7990599982</v>
      </c>
    </row>
    <row r="252" spans="2:27">
      <c r="E252" s="1"/>
      <c r="F252" s="1"/>
      <c r="G252" s="1"/>
      <c r="H252" s="1"/>
      <c r="I252" s="1"/>
      <c r="J252" s="1"/>
      <c r="K252" s="1"/>
      <c r="L252" s="1"/>
      <c r="M252" s="1"/>
      <c r="N252" s="6"/>
    </row>
    <row r="253" spans="2:27">
      <c r="E253" s="1"/>
      <c r="F253" s="1"/>
      <c r="G253" s="1"/>
      <c r="H253" s="1"/>
      <c r="I253" s="1"/>
      <c r="J253" s="1"/>
      <c r="K253" s="1"/>
      <c r="L253" s="1"/>
      <c r="M253" s="1"/>
      <c r="N253" s="6"/>
      <c r="AA253" s="9"/>
    </row>
    <row r="254" spans="2:27">
      <c r="E254" s="1"/>
      <c r="F254" s="1"/>
      <c r="G254" s="1"/>
      <c r="H254" s="1"/>
      <c r="I254" s="1"/>
      <c r="J254" s="1"/>
      <c r="K254" s="1"/>
      <c r="L254" s="1"/>
      <c r="M254" s="1"/>
      <c r="N254" s="6"/>
    </row>
    <row r="255" spans="2:27">
      <c r="E255" s="1"/>
      <c r="F255" s="1"/>
      <c r="G255" s="1"/>
      <c r="H255" s="1"/>
      <c r="I255" s="1"/>
      <c r="J255" s="1"/>
      <c r="K255" s="1"/>
      <c r="L255" s="1"/>
      <c r="M255" s="1"/>
      <c r="N255" s="6"/>
    </row>
    <row r="256" spans="2:27">
      <c r="E256" s="1"/>
      <c r="F256" s="1"/>
      <c r="G256" s="1"/>
      <c r="H256" s="1"/>
      <c r="I256" s="1"/>
      <c r="J256" s="1"/>
      <c r="K256" s="1"/>
      <c r="L256" s="1"/>
      <c r="M256" s="1"/>
      <c r="N256" s="6"/>
    </row>
    <row r="257" spans="5:27">
      <c r="E257" s="1"/>
      <c r="F257" s="1"/>
      <c r="G257" s="1"/>
      <c r="H257" s="1"/>
      <c r="I257" s="1"/>
      <c r="J257" s="1"/>
      <c r="K257" s="1"/>
      <c r="L257" s="1"/>
      <c r="M257" s="1"/>
      <c r="N257" s="6"/>
    </row>
    <row r="258" spans="5:27">
      <c r="E258" s="1"/>
      <c r="F258" s="1"/>
      <c r="G258" s="1"/>
      <c r="H258" s="1"/>
      <c r="I258" s="1"/>
      <c r="J258" s="1"/>
      <c r="K258" s="1"/>
      <c r="L258" s="1"/>
      <c r="M258" s="1"/>
      <c r="N258" s="6"/>
      <c r="AA258" s="8"/>
    </row>
    <row r="259" spans="5:27">
      <c r="E259" s="1"/>
      <c r="F259" s="1"/>
      <c r="G259" s="1"/>
      <c r="H259" s="1"/>
      <c r="I259" s="1"/>
      <c r="J259" s="1"/>
      <c r="K259" s="1"/>
      <c r="L259" s="1"/>
      <c r="M259" s="1"/>
      <c r="N259" s="6"/>
    </row>
    <row r="260" spans="5:27">
      <c r="E260" s="1"/>
      <c r="F260" s="1"/>
      <c r="G260" s="1"/>
      <c r="H260" s="1"/>
      <c r="I260" s="1"/>
      <c r="J260" s="1"/>
      <c r="K260" s="1"/>
      <c r="L260" s="1"/>
      <c r="M260" s="1"/>
      <c r="N260" s="6"/>
    </row>
    <row r="261" spans="5:27">
      <c r="E261" s="1"/>
      <c r="F261" s="1"/>
      <c r="G261" s="1"/>
      <c r="H261" s="1"/>
      <c r="I261" s="1"/>
      <c r="J261" s="1"/>
      <c r="K261" s="1"/>
      <c r="L261" s="1"/>
      <c r="M261" s="1"/>
      <c r="N261" s="6"/>
    </row>
    <row r="262" spans="5:27">
      <c r="E262" s="1"/>
      <c r="F262" s="1"/>
      <c r="G262" s="1"/>
      <c r="H262" s="1"/>
      <c r="I262" s="1"/>
      <c r="J262" s="1"/>
      <c r="K262" s="1"/>
      <c r="L262" s="1"/>
      <c r="M262" s="1"/>
      <c r="N262" s="6"/>
    </row>
    <row r="263" spans="5:27">
      <c r="E263" s="1"/>
      <c r="F263" s="1"/>
      <c r="G263" s="1"/>
      <c r="H263" s="1"/>
      <c r="I263" s="1"/>
      <c r="J263" s="1"/>
      <c r="K263" s="1"/>
      <c r="L263" s="1"/>
      <c r="M263" s="1"/>
      <c r="N263" s="6"/>
    </row>
    <row r="264" spans="5:27">
      <c r="E264" s="1"/>
      <c r="F264" s="1"/>
      <c r="G264" s="1"/>
      <c r="H264" s="1"/>
      <c r="I264" s="1"/>
      <c r="J264" s="1"/>
      <c r="K264" s="1"/>
      <c r="L264" s="1"/>
      <c r="M264" s="1"/>
      <c r="N264" s="6"/>
    </row>
    <row r="265" spans="5:27">
      <c r="E265" s="1"/>
      <c r="F265" s="1"/>
      <c r="G265" s="1"/>
      <c r="H265" s="1"/>
      <c r="I265" s="1"/>
      <c r="J265" s="1"/>
      <c r="K265" s="1"/>
      <c r="L265" s="1"/>
      <c r="M265" s="1"/>
      <c r="N265" s="6"/>
    </row>
    <row r="266" spans="5:27">
      <c r="E266" s="1"/>
      <c r="F266" s="1"/>
      <c r="G266" s="1"/>
      <c r="H266" s="1"/>
      <c r="I266" s="1"/>
      <c r="J266" s="1"/>
      <c r="K266" s="1"/>
      <c r="L266" s="1"/>
      <c r="M266" s="1"/>
      <c r="N266" s="6"/>
    </row>
    <row r="267" spans="5:27">
      <c r="E267" s="1"/>
      <c r="F267" s="1"/>
      <c r="G267" s="1"/>
      <c r="H267" s="1"/>
      <c r="I267" s="1"/>
      <c r="J267" s="1"/>
      <c r="K267" s="1"/>
      <c r="L267" s="1"/>
      <c r="M267" s="1"/>
      <c r="N267" s="6"/>
    </row>
  </sheetData>
  <autoFilter ref="B10:AA247"/>
  <mergeCells count="250">
    <mergeCell ref="B182:B184"/>
    <mergeCell ref="B185:B187"/>
    <mergeCell ref="B188:B190"/>
    <mergeCell ref="B191:B193"/>
    <mergeCell ref="B194:B196"/>
    <mergeCell ref="B197:B199"/>
    <mergeCell ref="B200:B202"/>
    <mergeCell ref="B203:B205"/>
    <mergeCell ref="B206:B208"/>
    <mergeCell ref="B236:B238"/>
    <mergeCell ref="B239:B241"/>
    <mergeCell ref="B242:B244"/>
    <mergeCell ref="B209:B211"/>
    <mergeCell ref="B212:B214"/>
    <mergeCell ref="B215:B217"/>
    <mergeCell ref="B218:B220"/>
    <mergeCell ref="B221:B223"/>
    <mergeCell ref="B224:B226"/>
    <mergeCell ref="B227:B229"/>
    <mergeCell ref="B230:B232"/>
    <mergeCell ref="B233:B235"/>
    <mergeCell ref="B164:B166"/>
    <mergeCell ref="C164:C166"/>
    <mergeCell ref="AA164:AA166"/>
    <mergeCell ref="B167:B169"/>
    <mergeCell ref="C167:C169"/>
    <mergeCell ref="AA167:AA169"/>
    <mergeCell ref="B179:B181"/>
    <mergeCell ref="C179:C181"/>
    <mergeCell ref="AA179:AA181"/>
    <mergeCell ref="B170:B172"/>
    <mergeCell ref="C170:C172"/>
    <mergeCell ref="AA170:AA172"/>
    <mergeCell ref="B173:B175"/>
    <mergeCell ref="C173:C175"/>
    <mergeCell ref="AA173:AA175"/>
    <mergeCell ref="B176:B178"/>
    <mergeCell ref="C176:C178"/>
    <mergeCell ref="AA176:AA178"/>
    <mergeCell ref="B155:B157"/>
    <mergeCell ref="C155:C157"/>
    <mergeCell ref="AA155:AA157"/>
    <mergeCell ref="B158:B160"/>
    <mergeCell ref="C158:C160"/>
    <mergeCell ref="AA158:AA160"/>
    <mergeCell ref="B161:B163"/>
    <mergeCell ref="C161:C163"/>
    <mergeCell ref="AA161:AA163"/>
    <mergeCell ref="B146:B148"/>
    <mergeCell ref="C146:C148"/>
    <mergeCell ref="AA146:AA148"/>
    <mergeCell ref="B149:B151"/>
    <mergeCell ref="C149:C151"/>
    <mergeCell ref="AA149:AA151"/>
    <mergeCell ref="B152:B154"/>
    <mergeCell ref="C152:C154"/>
    <mergeCell ref="AA152:AA154"/>
    <mergeCell ref="B137:B139"/>
    <mergeCell ref="C137:C139"/>
    <mergeCell ref="AA137:AA139"/>
    <mergeCell ref="B140:B142"/>
    <mergeCell ref="C140:C142"/>
    <mergeCell ref="AA140:AA142"/>
    <mergeCell ref="B143:B145"/>
    <mergeCell ref="C143:C145"/>
    <mergeCell ref="AA143:AA145"/>
    <mergeCell ref="C125:C127"/>
    <mergeCell ref="AA125:AA127"/>
    <mergeCell ref="B128:B130"/>
    <mergeCell ref="C128:C130"/>
    <mergeCell ref="AA128:AA130"/>
    <mergeCell ref="B131:B133"/>
    <mergeCell ref="C131:C133"/>
    <mergeCell ref="AA131:AA133"/>
    <mergeCell ref="B134:B136"/>
    <mergeCell ref="C134:C136"/>
    <mergeCell ref="AA134:AA136"/>
    <mergeCell ref="B247:D247"/>
    <mergeCell ref="C246:D246"/>
    <mergeCell ref="C245:D245"/>
    <mergeCell ref="C119:C121"/>
    <mergeCell ref="AA110:AA112"/>
    <mergeCell ref="AA40:AA41"/>
    <mergeCell ref="AA47:AA48"/>
    <mergeCell ref="AA52:AA53"/>
    <mergeCell ref="AA59:AA61"/>
    <mergeCell ref="AA98:AA100"/>
    <mergeCell ref="AA78:AA79"/>
    <mergeCell ref="AA66:AA68"/>
    <mergeCell ref="AA116:AA118"/>
    <mergeCell ref="B116:B118"/>
    <mergeCell ref="B83:B85"/>
    <mergeCell ref="B89:B91"/>
    <mergeCell ref="B95:B97"/>
    <mergeCell ref="B104:B106"/>
    <mergeCell ref="B107:B109"/>
    <mergeCell ref="B113:B115"/>
    <mergeCell ref="B76:B77"/>
    <mergeCell ref="C116:C118"/>
    <mergeCell ref="AA73:AA75"/>
    <mergeCell ref="B125:B127"/>
    <mergeCell ref="AA18:AA19"/>
    <mergeCell ref="AA12:AA13"/>
    <mergeCell ref="B119:B121"/>
    <mergeCell ref="B20:B21"/>
    <mergeCell ref="B27:B29"/>
    <mergeCell ref="B78:B79"/>
    <mergeCell ref="B59:B61"/>
    <mergeCell ref="B47:B48"/>
    <mergeCell ref="B12:B13"/>
    <mergeCell ref="C98:C100"/>
    <mergeCell ref="C95:C97"/>
    <mergeCell ref="C76:C77"/>
    <mergeCell ref="C64:C65"/>
    <mergeCell ref="C57:C58"/>
    <mergeCell ref="C49:C50"/>
    <mergeCell ref="C42:C44"/>
    <mergeCell ref="AA95:AA97"/>
    <mergeCell ref="C27:C29"/>
    <mergeCell ref="C22:C23"/>
    <mergeCell ref="C20:C21"/>
    <mergeCell ref="C18:C19"/>
    <mergeCell ref="B101:B103"/>
    <mergeCell ref="B57:B58"/>
    <mergeCell ref="C62:C63"/>
    <mergeCell ref="C7:C8"/>
    <mergeCell ref="AA113:AA115"/>
    <mergeCell ref="AA83:AA85"/>
    <mergeCell ref="AA89:AA91"/>
    <mergeCell ref="AA101:AA103"/>
    <mergeCell ref="AA107:AA109"/>
    <mergeCell ref="AA76:AA77"/>
    <mergeCell ref="C101:C103"/>
    <mergeCell ref="C80:C82"/>
    <mergeCell ref="C86:C88"/>
    <mergeCell ref="C113:C115"/>
    <mergeCell ref="C107:C109"/>
    <mergeCell ref="C73:C75"/>
    <mergeCell ref="AA80:AA82"/>
    <mergeCell ref="AA64:AA65"/>
    <mergeCell ref="AA69:AA70"/>
    <mergeCell ref="AA30:AA32"/>
    <mergeCell ref="AA27:AA29"/>
    <mergeCell ref="AA42:AA44"/>
    <mergeCell ref="AA49:AA50"/>
    <mergeCell ref="AA54:AA56"/>
    <mergeCell ref="C33:C35"/>
    <mergeCell ref="AA22:AA23"/>
    <mergeCell ref="AA20:AA21"/>
    <mergeCell ref="C104:C106"/>
    <mergeCell ref="C89:C91"/>
    <mergeCell ref="B62:B63"/>
    <mergeCell ref="AA62:AA63"/>
    <mergeCell ref="AA86:AA88"/>
    <mergeCell ref="B73:B75"/>
    <mergeCell ref="AA92:AA93"/>
    <mergeCell ref="B92:B94"/>
    <mergeCell ref="C92:C94"/>
    <mergeCell ref="AA33:AA35"/>
    <mergeCell ref="AA104:AA106"/>
    <mergeCell ref="AA57:AA58"/>
    <mergeCell ref="B86:B88"/>
    <mergeCell ref="B110:B112"/>
    <mergeCell ref="B71:B72"/>
    <mergeCell ref="B33:B35"/>
    <mergeCell ref="C59:C61"/>
    <mergeCell ref="C40:C41"/>
    <mergeCell ref="C47:C48"/>
    <mergeCell ref="C52:C53"/>
    <mergeCell ref="C83:C85"/>
    <mergeCell ref="C110:C112"/>
    <mergeCell ref="C69:C70"/>
    <mergeCell ref="B66:B68"/>
    <mergeCell ref="B98:B100"/>
    <mergeCell ref="B52:B53"/>
    <mergeCell ref="C54:C56"/>
    <mergeCell ref="B80:B82"/>
    <mergeCell ref="B64:B65"/>
    <mergeCell ref="B69:B70"/>
    <mergeCell ref="C78:C79"/>
    <mergeCell ref="C66:C68"/>
    <mergeCell ref="C71:C72"/>
    <mergeCell ref="B5:AA5"/>
    <mergeCell ref="AA14:AA16"/>
    <mergeCell ref="AA36:AA38"/>
    <mergeCell ref="B122:B124"/>
    <mergeCell ref="C122:C124"/>
    <mergeCell ref="AA122:AA124"/>
    <mergeCell ref="C30:C32"/>
    <mergeCell ref="E7:AA7"/>
    <mergeCell ref="C12:C13"/>
    <mergeCell ref="D7:D8"/>
    <mergeCell ref="B40:B41"/>
    <mergeCell ref="B18:B19"/>
    <mergeCell ref="B22:B23"/>
    <mergeCell ref="B30:B32"/>
    <mergeCell ref="B7:B8"/>
    <mergeCell ref="B14:B16"/>
    <mergeCell ref="C14:C16"/>
    <mergeCell ref="B36:B38"/>
    <mergeCell ref="C36:C38"/>
    <mergeCell ref="B42:B44"/>
    <mergeCell ref="B49:B50"/>
    <mergeCell ref="B54:B56"/>
    <mergeCell ref="AA119:AA121"/>
    <mergeCell ref="AA71:AA72"/>
    <mergeCell ref="C221:C223"/>
    <mergeCell ref="AA221:AA223"/>
    <mergeCell ref="AA197:AA199"/>
    <mergeCell ref="C182:C184"/>
    <mergeCell ref="AA182:AA184"/>
    <mergeCell ref="C185:C187"/>
    <mergeCell ref="AA185:AA187"/>
    <mergeCell ref="C188:C190"/>
    <mergeCell ref="AA188:AA190"/>
    <mergeCell ref="C191:C193"/>
    <mergeCell ref="AA191:AA193"/>
    <mergeCell ref="C194:C196"/>
    <mergeCell ref="AA194:AA196"/>
    <mergeCell ref="AA200:AA202"/>
    <mergeCell ref="C203:C205"/>
    <mergeCell ref="AA203:AA205"/>
    <mergeCell ref="C206:C208"/>
    <mergeCell ref="AA206:AA208"/>
    <mergeCell ref="C197:C199"/>
    <mergeCell ref="C200:C202"/>
    <mergeCell ref="W2:AA2"/>
    <mergeCell ref="W4:AA4"/>
    <mergeCell ref="C239:C241"/>
    <mergeCell ref="AA239:AA241"/>
    <mergeCell ref="C242:C244"/>
    <mergeCell ref="AA242:AA244"/>
    <mergeCell ref="C224:C226"/>
    <mergeCell ref="AA224:AA226"/>
    <mergeCell ref="C227:C229"/>
    <mergeCell ref="AA227:AA229"/>
    <mergeCell ref="C230:C232"/>
    <mergeCell ref="AA230:AA232"/>
    <mergeCell ref="C233:C235"/>
    <mergeCell ref="AA233:AA235"/>
    <mergeCell ref="C236:C238"/>
    <mergeCell ref="AA236:AA238"/>
    <mergeCell ref="C209:C211"/>
    <mergeCell ref="AA209:AA211"/>
    <mergeCell ref="C212:C214"/>
    <mergeCell ref="AA212:AA214"/>
    <mergeCell ref="C215:C217"/>
    <mergeCell ref="AA215:AA217"/>
    <mergeCell ref="C218:C220"/>
    <mergeCell ref="AA218:AA220"/>
  </mergeCells>
  <pageMargins left="0.39370078740157483" right="0.39370078740157483" top="1.1811023622047245" bottom="0.39370078740157483" header="0.19685039370078741" footer="0.19685039370078741"/>
  <pageSetup paperSize="8" scale="41" fitToHeight="0" orientation="landscape" r:id="rId1"/>
  <headerFooter differentFirst="1">
    <oddHeader xml:space="preserve">&amp;R
&amp;"Times New Roman,обычный"&amp;32 &amp;22 </oddHeader>
  </headerFooter>
  <rowBreaks count="11" manualBreakCount="11">
    <brk id="24" min="1" max="26" man="1"/>
    <brk id="45" min="1" max="26" man="1"/>
    <brk id="65" min="1" max="26" man="1"/>
    <brk id="88" min="1" max="26" man="1"/>
    <brk id="109" min="1" max="26" man="1"/>
    <brk id="130" min="1" max="26" man="1"/>
    <brk id="151" min="1" max="26" man="1"/>
    <brk id="172" min="1" max="26" man="1"/>
    <brk id="193" min="1" max="26" man="1"/>
    <brk id="214" min="1" max="26" man="1"/>
    <brk id="235" min="1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dbts66</cp:lastModifiedBy>
  <cp:lastPrinted>2025-12-19T03:13:24Z</cp:lastPrinted>
  <dcterms:modified xsi:type="dcterms:W3CDTF">2025-12-29T01:50:08Z</dcterms:modified>
</cp:coreProperties>
</file>